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'様式２-１'!$L$12</definedName>
    <definedName name="様2_1・FAX">'様式２-１'!$L$13</definedName>
    <definedName name="様2_1・ふりがな">'様式２-１'!$E$8</definedName>
    <definedName name="様2_1・携帯番号">'様式２-１'!$E$13</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'様式２-２'!$B$9</definedName>
    <definedName name="様2_2・顧客ニーズ">'様式２-２'!$B$5</definedName>
    <definedName name="様2_2・自社強み">'様式２-２'!$B$7</definedName>
    <definedName name="様3_1・共同必要性">'様式３-１'!$C$11</definedName>
    <definedName name="様3_1・共同役割">'様式３-１'!$C$13</definedName>
    <definedName name="様3_1・事業者名">'様式３-１'!$O$3</definedName>
    <definedName name="様3_1・補助事業効果">'様式３-１'!$C$15</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'様式３-１'!$B$23</definedName>
    <definedName name="様3・経費区分②">'様式３-１'!$B$24</definedName>
    <definedName name="様3・経費区分③">'様式３-１'!$B$25</definedName>
    <definedName name="様3・経費内訳①">'様式３-１'!$K$23</definedName>
    <definedName name="様3・経費内訳②">'様式３-１'!$K$24</definedName>
    <definedName name="様3・経費内訳③">'様式３-１'!$K$25</definedName>
    <definedName name="様3・内容①">'様式３-１'!$E$23</definedName>
    <definedName name="様3・内容②">'様式３-１'!$E$24</definedName>
    <definedName name="様3・内容③">'様式３-１'!$E$25</definedName>
    <definedName name="様3・補助金交付申請額">'様式３-１'!$P$27</definedName>
    <definedName name="様3・補助対象経費①">'様式３-１'!$P$23</definedName>
    <definedName name="様3・補助対象経費②">'様式３-１'!$P$24</definedName>
    <definedName name="様3・補助対象経費③">'様式３-１'!$P$25</definedName>
    <definedName name="様3・補助対象経費合計">'様式３-１'!$P$26</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45621"/>
</workbook>
</file>

<file path=xl/calcChain.xml><?xml version="1.0" encoding="utf-8"?>
<calcChain xmlns="http://schemas.openxmlformats.org/spreadsheetml/2006/main">
  <c r="P27" i="12" l="1"/>
  <c r="P26" i="12"/>
  <c r="GI4" i="8" l="1"/>
  <c r="GH4" i="8"/>
  <c r="GG4" i="8"/>
  <c r="GF4" i="8"/>
  <c r="GE4" i="8"/>
  <c r="G30" i="4"/>
  <c r="GJ4" i="8" s="1"/>
  <c r="C31" i="4"/>
  <c r="HN4" i="8" l="1"/>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FW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Q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T4" i="8" l="1"/>
  <c r="DS4" i="8"/>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H18" i="16" s="1"/>
  <c r="G5" i="3"/>
  <c r="FV4" i="8" l="1"/>
  <c r="FU4" i="8"/>
  <c r="GD4" i="8"/>
</calcChain>
</file>

<file path=xl/comments1.xml><?xml version="1.0" encoding="utf-8"?>
<comments xmlns="http://schemas.openxmlformats.org/spreadsheetml/2006/main">
  <authors>
    <author>s-matsui</author>
  </authors>
  <commentList>
    <comment ref="B19"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<sst xmlns="http://schemas.openxmlformats.org/spreadsheetml/2006/main" count="1217" uniqueCount="1019">
  <si>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</si>
  <si>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</si>
  <si>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</si>
  <si>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</si>
  <si>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</si>
  <si>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　また、申請書類の記載内容は真正であり、かつ、当社は、小規模事業者持続</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</si>
  <si>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</si>
  <si>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</si>
  <si>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</si>
  <si>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</si>
  <si>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</si>
  <si>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</si>
  <si>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</si>
  <si>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</si>
  <si>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</si>
  <si>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</si>
  <si>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</si>
  <si>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</si>
  <si>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</si>
  <si>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</si>
  <si>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</si>
  <si>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</si>
  <si>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</si>
  <si>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</si>
  <si>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</si>
  <si>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</si>
  <si>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</si>
  <si>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</si>
  <si>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</si>
  <si>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</si>
  <si>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18 プラスチック製品製造業（別掲を除く）</t>
    <phoneticPr fontId="2"/>
  </si>
  <si>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</si>
  <si>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</si>
  <si>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</si>
  <si>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</si>
  <si>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</si>
  <si>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</si>
  <si>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</si>
  <si>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</si>
  <si>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</si>
  <si>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</si>
  <si>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</si>
  <si>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</si>
  <si>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</si>
  <si>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</si>
  <si>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</si>
  <si>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</si>
  <si>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</si>
  <si>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</si>
  <si>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</si>
  <si>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</si>
  <si>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</si>
  <si>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</si>
  <si>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</si>
  <si>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</si>
  <si>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</si>
  <si>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</si>
  <si>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</si>
  <si>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</si>
  <si>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</si>
  <si>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</si>
  <si>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</si>
  <si>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</si>
  <si>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</si>
  <si>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</si>
  <si>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</si>
  <si>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</si>
  <si>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2"/>
  </si>
  <si>
    <t>79 その他の生活関連サービス業</t>
  </si>
  <si>
    <t>80 娯楽業</t>
  </si>
  <si>
    <t>81 学校教育</t>
  </si>
  <si>
    <t>82 その他の教育、学習支援業</t>
    <phoneticPr fontId="2"/>
  </si>
  <si>
    <t>83 医療業</t>
  </si>
  <si>
    <t>84 保健衛生</t>
  </si>
  <si>
    <t>85 社会保険・社会福祉・介護事業</t>
    <phoneticPr fontId="2"/>
  </si>
  <si>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</si>
  <si>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</si>
  <si>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</si>
  <si>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</si>
  <si>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</si>
  <si>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</si>
  <si>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</si>
  <si>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</si>
  <si>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</si>
  <si>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</si>
  <si>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</si>
  <si>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</si>
  <si>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</si>
  <si>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</si>
  <si>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</si>
  <si>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</si>
  <si>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</si>
  <si>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</si>
  <si>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</si>
  <si>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</si>
  <si>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</si>
  <si>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</si>
  <si>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</si>
  <si>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</si>
  <si>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</si>
  <si>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</si>
  <si>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</si>
  <si>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</si>
  <si>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</si>
  <si>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</si>
  <si>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</si>
  <si>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</si>
  <si>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</si>
  <si>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</si>
  <si>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</si>
  <si>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</si>
  <si>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</si>
  <si>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</si>
  <si>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</si>
  <si>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</si>
  <si>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</si>
  <si>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</si>
  <si>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</si>
  <si>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</si>
  <si>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</si>
  <si>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</si>
  <si>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</si>
  <si>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</si>
  <si>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</si>
  <si>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</si>
  <si>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経営方針、今後のプランの適切性</t>
    <rPh sb="0" eb="2">
      <t>ケイエイ</t>
    </rPh>
    <rPh sb="2" eb="4">
      <t>ホウシン</t>
    </rPh>
    <rPh sb="5" eb="7">
      <t>コンゴ</t>
    </rPh>
    <rPh sb="12" eb="15">
      <t>テキセツセイ</t>
    </rPh>
    <phoneticPr fontId="1"/>
  </si>
  <si>
    <t>事業計画の有効性</t>
    <rPh sb="0" eb="2">
      <t>ジギョウ</t>
    </rPh>
    <rPh sb="2" eb="4">
      <t>ケイカク</t>
    </rPh>
    <rPh sb="5" eb="8">
      <t>ユウコウセイ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</si>
  <si>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</si>
  <si>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</si>
  <si>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</si>
  <si>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</si>
  <si>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</si>
  <si>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</si>
  <si>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</si>
  <si>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</si>
  <si>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</si>
  <si>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</si>
  <si>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</si>
  <si>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</si>
  <si>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</si>
  <si>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</si>
  <si>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</si>
  <si>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</si>
  <si>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</si>
  <si>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</si>
  <si>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</si>
  <si>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</si>
  <si>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</si>
  <si>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</si>
  <si>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</si>
  <si>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</si>
  <si>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</si>
  <si>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</si>
  <si>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</si>
  <si>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</si>
  <si>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</si>
  <si>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</si>
  <si>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</si>
  <si>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</si>
  <si>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</si>
  <si>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</si>
  <si>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</si>
  <si>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</si>
  <si>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</si>
  <si>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</si>
  <si>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</si>
  <si>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</si>
  <si>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</si>
  <si>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</si>
  <si>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</si>
  <si>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</si>
  <si>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</si>
  <si>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</si>
  <si>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</si>
  <si>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</si>
  <si>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</si>
  <si>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</si>
  <si>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</si>
  <si>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</si>
  <si>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</si>
  <si>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</si>
  <si>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</si>
  <si>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</si>
  <si>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</si>
  <si>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</si>
  <si>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</si>
  <si>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</si>
  <si>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※欄が足りない場合は適宜、行数・ページ数を追加できます。</t>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</si>
  <si>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</si>
  <si>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</si>
  <si>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</si>
  <si>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</si>
  <si>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</si>
  <si>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</si>
  <si>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</si>
  <si>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</si>
  <si>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</si>
  <si>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</si>
  <si>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</si>
  <si>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</si>
  <si>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</si>
  <si>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</si>
  <si>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</si>
  <si>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</si>
  <si>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</si>
  <si>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</si>
  <si>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</si>
  <si>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</si>
  <si>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</si>
  <si>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</si>
  <si>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</si>
  <si>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</si>
  <si>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</si>
  <si>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</si>
  <si>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</si>
  <si>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</si>
  <si>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</si>
  <si>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</si>
  <si>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</si>
  <si>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</si>
  <si>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</si>
  <si>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</si>
  <si>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</si>
  <si>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</si>
  <si>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</si>
  <si>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</si>
  <si>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</si>
  <si>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</si>
  <si>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</si>
  <si>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</si>
  <si>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</si>
  <si>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</si>
  <si>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</si>
  <si>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</si>
  <si>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</si>
  <si>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</si>
  <si>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</si>
  <si>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</si>
  <si>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</si>
  <si>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</si>
  <si>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</si>
  <si>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</si>
  <si>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</si>
  <si>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</si>
  <si>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</si>
  <si>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</si>
  <si>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</si>
  <si>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</si>
  <si>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</si>
  <si>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</si>
  <si>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</si>
  <si>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</si>
  <si>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</si>
  <si>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</si>
  <si>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</si>
  <si>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</si>
  <si>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</si>
  <si>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</si>
  <si>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</si>
  <si>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</si>
  <si>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</si>
  <si>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</si>
  <si>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</si>
  <si>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</si>
  <si>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</si>
  <si>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</si>
  <si>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</si>
  <si>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</si>
  <si>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</si>
  <si>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</si>
  <si>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</si>
  <si>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</si>
  <si>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</si>
  <si>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</si>
  <si>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</si>
  <si>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</si>
  <si>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</si>
  <si>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</si>
  <si>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</si>
  <si>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</si>
  <si>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</si>
  <si>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</si>
  <si>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</si>
  <si>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</si>
  <si>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</si>
  <si>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</si>
  <si>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</si>
  <si>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</si>
  <si>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</si>
  <si>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</si>
  <si>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</si>
  <si>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</si>
  <si>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</si>
  <si>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</si>
  <si>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</si>
  <si>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</si>
  <si>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</si>
  <si>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</si>
  <si>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</si>
  <si>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</si>
  <si>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</si>
  <si>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</si>
  <si>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</si>
  <si>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</si>
  <si>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</si>
  <si>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</si>
  <si>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</si>
  <si>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</si>
  <si>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</si>
  <si>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</si>
  <si>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</si>
  <si>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</si>
  <si>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</si>
  <si>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</si>
  <si>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</si>
  <si>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</si>
  <si>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</si>
  <si>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</si>
  <si>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</si>
  <si>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</si>
  <si>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</si>
  <si>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</si>
  <si>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</si>
  <si>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</si>
  <si>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</si>
  <si>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</si>
  <si>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</si>
  <si>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</si>
  <si>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</si>
  <si>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</si>
  <si>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</si>
  <si>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</si>
  <si>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</si>
  <si>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</si>
  <si>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</si>
  <si>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</si>
  <si>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</si>
  <si>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</si>
  <si>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</si>
  <si>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</si>
  <si>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</si>
  <si>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</si>
  <si>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</si>
  <si>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</si>
  <si>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</si>
  <si>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</si>
  <si>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</si>
  <si>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</si>
  <si>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</si>
  <si>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</si>
  <si>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</si>
  <si>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</si>
  <si>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</si>
  <si>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</si>
  <si>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</si>
  <si>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</si>
  <si>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</si>
  <si>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</si>
  <si>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</si>
  <si>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</si>
  <si>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</si>
  <si>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</si>
  <si>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</si>
  <si>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</si>
  <si>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</si>
  <si>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</si>
  <si>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</si>
  <si>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</si>
  <si>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</si>
  <si>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</si>
  <si>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</si>
  <si>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</si>
  <si>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</si>
  <si>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</si>
  <si>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</si>
  <si>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</si>
  <si>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</si>
  <si>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</si>
  <si>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</si>
  <si>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</si>
  <si>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</si>
  <si>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</si>
  <si>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</si>
  <si>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</si>
  <si>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</si>
  <si>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</si>
  <si>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</si>
  <si>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</si>
  <si>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</si>
  <si>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</si>
  <si>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</si>
  <si>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</si>
  <si>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</si>
  <si>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</si>
  <si>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</si>
  <si>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</si>
  <si>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</si>
  <si>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</si>
  <si>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</si>
  <si>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</si>
  <si>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</si>
  <si>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</si>
  <si>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</si>
  <si>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</si>
  <si>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</si>
  <si>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</si>
  <si>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</si>
  <si>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</si>
  <si>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</si>
  <si>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</si>
  <si>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</si>
  <si>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</si>
  <si>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</si>
  <si>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</si>
  <si>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</si>
  <si>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</si>
  <si>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</si>
  <si>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</si>
  <si>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</si>
  <si>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</si>
  <si>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</si>
  <si>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</si>
  <si>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</si>
  <si>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</si>
  <si>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</si>
  <si>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</si>
  <si>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</si>
  <si>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</si>
  <si>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</si>
  <si>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</si>
  <si>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</si>
  <si>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</si>
  <si>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</si>
  <si>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</si>
  <si>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</si>
  <si>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</si>
  <si>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</si>
  <si>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</si>
  <si>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</si>
  <si>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</si>
  <si>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</si>
  <si>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</si>
  <si>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</si>
  <si>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</si>
  <si>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</si>
  <si>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</si>
  <si>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</si>
  <si>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</si>
  <si>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</si>
  <si>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</si>
  <si>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</si>
  <si>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</si>
  <si>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</si>
  <si>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</si>
  <si>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</si>
  <si>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</si>
  <si>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</si>
  <si>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</si>
  <si>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</si>
  <si>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</si>
  <si>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</si>
  <si>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</si>
  <si>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</si>
  <si>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</si>
  <si>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</si>
  <si>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</si>
  <si>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</si>
  <si>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</si>
  <si>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</si>
  <si>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</si>
  <si>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</si>
  <si>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</si>
  <si>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</si>
  <si>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</si>
  <si>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</si>
  <si>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</si>
  <si>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</si>
  <si>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</si>
  <si>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</si>
  <si>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</si>
  <si>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</si>
  <si>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</si>
  <si>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</si>
  <si>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</si>
  <si>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</si>
  <si>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</si>
  <si>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</si>
  <si>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</si>
  <si>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</si>
  <si>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</si>
  <si>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</si>
  <si>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</si>
  <si>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</si>
  <si>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</si>
  <si>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</si>
  <si>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</si>
  <si>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</si>
  <si>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</si>
  <si>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</si>
  <si>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</si>
  <si>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</si>
  <si>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</si>
  <si>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</si>
  <si>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</si>
  <si>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</si>
  <si>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</si>
  <si>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</si>
  <si>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</si>
  <si>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</si>
  <si>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</si>
  <si>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</si>
  <si>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</si>
  <si>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</si>
  <si>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</si>
  <si>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</si>
  <si>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</si>
  <si>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</si>
  <si>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</si>
  <si>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</si>
  <si>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</si>
  <si>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</si>
  <si>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</si>
  <si>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</si>
  <si>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</si>
  <si>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</si>
  <si>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</si>
  <si>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</si>
  <si>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</si>
  <si>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</si>
  <si>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</si>
  <si>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</si>
  <si>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</si>
  <si>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</si>
  <si>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</si>
  <si>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</si>
  <si>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</si>
  <si>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</si>
  <si>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</si>
  <si>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</si>
  <si>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</si>
  <si>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</si>
  <si>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</si>
  <si>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</si>
  <si>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</si>
  <si>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</si>
  <si>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</si>
  <si>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</si>
  <si>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</si>
  <si>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</si>
  <si>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</si>
  <si>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</si>
  <si>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</si>
  <si>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</si>
  <si>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</si>
  <si>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</si>
  <si>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</si>
  <si>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</si>
  <si>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</si>
  <si>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</si>
  <si>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</si>
  <si>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</si>
  <si>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</si>
  <si>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</si>
  <si>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</si>
  <si>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</si>
  <si>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</si>
  <si>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</si>
  <si>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</si>
  <si>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</si>
  <si>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</si>
  <si>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</si>
  <si>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</si>
  <si>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</si>
  <si>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</si>
  <si>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</si>
  <si>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</si>
  <si>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</si>
  <si>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</si>
  <si>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</si>
  <si>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</si>
  <si>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</si>
  <si>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</si>
  <si>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</si>
  <si>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</si>
  <si>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</si>
  <si>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</si>
  <si>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</si>
  <si>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</si>
  <si>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</si>
  <si>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</si>
  <si>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</si>
  <si>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</si>
  <si>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</si>
  <si>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</si>
  <si>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</si>
  <si>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</si>
  <si>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</si>
  <si>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</si>
  <si>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</si>
  <si>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</si>
  <si>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</si>
  <si>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</si>
  <si>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</si>
  <si>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</si>
  <si>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</si>
  <si>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</si>
  <si>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</si>
  <si>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</si>
  <si>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</si>
  <si>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</si>
  <si>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</si>
  <si>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</si>
  <si>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</si>
  <si>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</si>
  <si>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</si>
  <si>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</si>
  <si>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</si>
  <si>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</si>
  <si>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</si>
  <si>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</si>
  <si>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</si>
  <si>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</si>
  <si>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</si>
  <si>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</si>
  <si>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</si>
  <si>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</si>
  <si>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</si>
  <si>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</si>
  <si>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</si>
  <si>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</si>
  <si>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</si>
  <si>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</si>
  <si>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</si>
  <si>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</si>
  <si>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</si>
  <si>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</si>
  <si>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</si>
  <si>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</si>
  <si>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</si>
  <si>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</si>
  <si>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</si>
  <si>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</si>
  <si>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</si>
  <si>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</si>
  <si>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</si>
  <si>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</si>
  <si>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</si>
  <si>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</si>
  <si>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</si>
  <si>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</si>
  <si>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</si>
  <si>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</si>
  <si>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</si>
  <si>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</si>
  <si>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</si>
  <si>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</si>
  <si>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</si>
  <si>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</si>
  <si>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</si>
  <si>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</si>
  <si>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</si>
  <si>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</si>
  <si>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</si>
  <si>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</si>
  <si>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</si>
  <si>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</si>
  <si>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</si>
  <si>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</si>
  <si>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</si>
  <si>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</si>
  <si>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</si>
  <si>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</si>
  <si>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</si>
  <si>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</si>
  <si>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</si>
  <si>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</si>
  <si>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</si>
  <si>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</si>
  <si>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</si>
  <si>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</si>
  <si>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</si>
  <si>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</si>
  <si>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</si>
  <si>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様2_1・携帯番号</t>
    <phoneticPr fontId="13"/>
  </si>
  <si>
    <t>様2_1・email</t>
    <phoneticPr fontId="13"/>
  </si>
  <si>
    <t>様2_1・FAX</t>
    <phoneticPr fontId="13"/>
  </si>
  <si>
    <t>様2_1・前回有</t>
    <phoneticPr fontId="13"/>
  </si>
  <si>
    <t>様2_1・販路方法</t>
    <phoneticPr fontId="1"/>
  </si>
  <si>
    <t>様2_2・企業概要</t>
    <phoneticPr fontId="13"/>
  </si>
  <si>
    <t>様2_2・顧客ニーズ</t>
    <phoneticPr fontId="13"/>
  </si>
  <si>
    <t>様2_2・自社強み</t>
    <phoneticPr fontId="13"/>
  </si>
  <si>
    <t>様2_2・経営方針</t>
    <phoneticPr fontId="13"/>
  </si>
  <si>
    <t>様3_1・補助事業名</t>
    <phoneticPr fontId="13"/>
  </si>
  <si>
    <t>様3_1・補助事業内容</t>
    <phoneticPr fontId="13"/>
  </si>
  <si>
    <t>様3_1・共同必要性</t>
    <phoneticPr fontId="13"/>
  </si>
  <si>
    <t>様3_1・共同役割</t>
    <phoneticPr fontId="13"/>
  </si>
  <si>
    <t>様3_1・補助事業効果</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</si>
  <si>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</si>
  <si>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</si>
  <si>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</si>
  <si>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</si>
  <si>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</si>
  <si>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</si>
  <si>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</si>
  <si>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</si>
  <si>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</si>
  <si>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</si>
  <si>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</si>
  <si>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</si>
  <si>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</si>
  <si>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</si>
  <si>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</si>
  <si>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</si>
  <si>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</si>
  <si>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</si>
  <si>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</si>
  <si>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</si>
  <si>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</si>
  <si>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</si>
  <si>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</si>
  <si>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</si>
  <si>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</si>
  <si>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</si>
  <si>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</si>
  <si>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</si>
  <si>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</si>
  <si>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</si>
  <si>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</si>
  <si>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</si>
  <si>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</si>
  <si>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</si>
  <si>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</si>
  <si>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</si>
  <si>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</si>
  <si>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</si>
  <si>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</si>
  <si>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</si>
  <si>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</si>
  <si>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</si>
  <si>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</si>
  <si>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</si>
  <si>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</si>
  <si>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</si>
  <si>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</si>
  <si>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</si>
  <si>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</si>
  <si>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</si>
  <si>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</si>
  <si>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</si>
  <si>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</si>
  <si>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</si>
  <si>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</si>
  <si>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</si>
  <si>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</si>
  <si>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</si>
  <si>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</si>
  <si>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</si>
  <si>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</si>
  <si>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</si>
  <si>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</si>
  <si>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</si>
  <si>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</si>
  <si>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</si>
  <si>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</si>
  <si>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</si>
  <si>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</si>
  <si>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</si>
  <si>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</si>
  <si>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</si>
  <si>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</si>
  <si>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</si>
  <si>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</si>
  <si>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</si>
  <si>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</si>
  <si>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</si>
  <si>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</si>
  <si>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</si>
  <si>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</si>
  <si>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</si>
  <si>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</si>
  <si>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</si>
  <si>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</si>
  <si>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</si>
  <si>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</si>
  <si>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</si>
  <si>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</si>
  <si>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</si>
  <si>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</si>
  <si>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</si>
  <si>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</si>
  <si>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</si>
  <si>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</si>
  <si>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</si>
  <si>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</si>
  <si>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</si>
  <si>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</si>
  <si>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</si>
  <si>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</si>
  <si>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</si>
  <si>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</si>
  <si>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</si>
  <si>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</si>
  <si>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</si>
  <si>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</si>
  <si>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</si>
  <si>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</si>
  <si>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</si>
  <si>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</si>
  <si>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</si>
  <si>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</si>
  <si>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</si>
  <si>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</si>
  <si>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平成２７年　月　日</t>
    <rPh sb="0" eb="2">
      <t>ヘイセイ</t>
    </rPh>
    <rPh sb="4" eb="5">
      <t>ネン</t>
    </rPh>
    <rPh sb="6" eb="7">
      <t>ガツ</t>
    </rPh>
    <rPh sb="8" eb="9">
      <t>ニチ</t>
    </rPh>
    <phoneticPr fontId="13"/>
  </si>
  <si>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</si>
  <si>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</si>
  <si>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</si>
  <si>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平成２７年　月　日</t>
    <rPh sb="0" eb="2">
      <t>ヘイセイ</t>
    </rPh>
    <rPh sb="4" eb="5">
      <t>ネン</t>
    </rPh>
    <rPh sb="6" eb="7">
      <t>ガツ</t>
    </rPh>
    <rPh sb="8" eb="9">
      <t>ニチ</t>
    </rPh>
    <phoneticPr fontId="13"/>
  </si>
  <si>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</si>
  <si>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</si>
  <si>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</si>
  <si>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</si>
  <si>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</si>
  <si>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</si>
  <si>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</si>
  <si>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</si>
  <si>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</si>
  <si>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</si>
  <si>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</si>
  <si>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</si>
  <si>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</si>
  <si>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</si>
  <si>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</si>
  <si>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</si>
  <si>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</si>
  <si>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</si>
  <si>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</si>
  <si>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</si>
  <si>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</si>
  <si>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</si>
  <si>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</si>
  <si>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</si>
  <si>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</si>
  <si>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</si>
  <si>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</si>
  <si>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</si>
  <si>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</si>
  <si>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</si>
  <si>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</si>
  <si>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</si>
  <si>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</si>
  <si>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</si>
  <si>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</si>
  <si>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</si>
  <si>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</si>
  <si>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</si>
  <si>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</si>
  <si>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</si>
  <si>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（１．から３．の各項目について記載内容が多い場合は、適宜、行数・ページ数を</t>
    <phoneticPr fontId="2"/>
  </si>
  <si>
    <t>追加できます。）</t>
    <phoneticPr fontId="2"/>
  </si>
  <si>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</si>
  <si>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</si>
  <si>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</si>
  <si>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</si>
  <si>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</si>
  <si>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</si>
  <si>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</si>
  <si>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</si>
  <si>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</si>
  <si>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＊複数事業者による共同申請の場合には、税込算定となりますので、選択不要で</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</si>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</sst>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01">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6" fillId="0" borderId="2"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2" fillId="7" borderId="2" xfId="0" applyFont="1" applyFill="1" applyBorder="1" applyAlignment="1" applyProtection="1">
      <alignment vertical="top" wrapText="1"/>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7" borderId="0" xfId="0" applyFont="1" applyFill="1" applyAlignment="1" applyProtection="1">
      <alignment vertical="center" shrinkToFit="1"/>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6" fillId="0" borderId="0" xfId="3" applyBorder="1">
      <alignment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12" fillId="8" borderId="3" xfId="0" applyFont="1" applyFill="1" applyBorder="1" applyAlignment="1" applyProtection="1">
      <alignment horizontal="center" vertical="center"/>
      <protection locked="0"/>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vertical="center" wrapText="1"/>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7" borderId="5"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7" borderId="5" xfId="0"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9" fillId="7" borderId="12" xfId="5" applyFill="1" applyBorder="1" applyAlignment="1" applyProtection="1">
      <alignment vertical="center" wrapText="1"/>
      <protection locked="0"/>
    </xf>
    <xf numFmtId="0" fontId="12" fillId="7" borderId="9" xfId="0" applyFont="1" applyFill="1" applyBorder="1" applyAlignment="1" applyProtection="1">
      <alignment vertical="center" wrapText="1"/>
      <protection locked="0"/>
    </xf>
    <xf numFmtId="0" fontId="12"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center" wrapText="1"/>
      <protection locked="0"/>
    </xf>
    <xf numFmtId="0" fontId="7" fillId="8" borderId="9" xfId="0" applyFont="1" applyFill="1" applyBorder="1" applyAlignment="1" applyProtection="1">
      <alignment vertical="center"/>
      <protection locked="0"/>
    </xf>
    <xf numFmtId="0" fontId="7" fillId="8" borderId="10" xfId="0" applyFont="1" applyFill="1" applyBorder="1" applyAlignment="1" applyProtection="1">
      <alignment vertical="center"/>
      <protection locked="0"/>
    </xf>
    <xf numFmtId="0" fontId="0" fillId="8" borderId="13" xfId="0" applyFill="1" applyBorder="1" applyAlignment="1" applyProtection="1">
      <alignment vertical="center"/>
      <protection locked="0"/>
    </xf>
    <xf numFmtId="0" fontId="0" fillId="8" borderId="0" xfId="0" applyFill="1" applyBorder="1" applyAlignment="1" applyProtection="1">
      <alignment vertical="center"/>
      <protection locked="0"/>
    </xf>
    <xf numFmtId="0" fontId="0" fillId="8" borderId="16"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7" xfId="0" applyFill="1" applyBorder="1" applyAlignment="1" applyProtection="1">
      <alignment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center" vertical="center"/>
      <protection locked="0"/>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4" fillId="0" borderId="9" xfId="0" applyFont="1" applyBorder="1" applyAlignment="1">
      <alignment horizontal="center" vertical="center"/>
    </xf>
    <xf numFmtId="0" fontId="7" fillId="0" borderId="0" xfId="0" applyFont="1" applyBorder="1" applyAlignment="1">
      <alignment horizontal="right" vertical="center"/>
    </xf>
    <xf numFmtId="177" fontId="7" fillId="7" borderId="8" xfId="0" applyNumberFormat="1" applyFont="1" applyFill="1" applyBorder="1" applyAlignment="1" applyProtection="1">
      <alignment horizontal="right" vertical="center" wrapText="1"/>
      <protection locked="0"/>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177" fontId="7" fillId="0" borderId="8" xfId="0" applyNumberFormat="1" applyFont="1" applyFill="1" applyBorder="1" applyAlignment="1" applyProtection="1">
      <alignment horizontal="right" vertical="center"/>
      <protection locked="0"/>
    </xf>
    <xf numFmtId="0" fontId="7" fillId="0" borderId="8" xfId="0" applyFont="1" applyFill="1" applyBorder="1" applyAlignment="1">
      <alignment vertical="center" wrapText="1"/>
    </xf>
    <xf numFmtId="0" fontId="0" fillId="0" borderId="8" xfId="0"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top" wrapText="1"/>
      <protection locked="0"/>
    </xf>
    <xf numFmtId="0" fontId="12" fillId="7" borderId="15" xfId="0" applyFont="1" applyFill="1" applyBorder="1" applyAlignment="1" applyProtection="1">
      <alignment vertical="top" wrapText="1"/>
      <protection locked="0"/>
    </xf>
    <xf numFmtId="0" fontId="12" fillId="7" borderId="7" xfId="0" applyFont="1" applyFill="1" applyBorder="1" applyAlignment="1" applyProtection="1">
      <alignment vertical="top" wrapText="1"/>
      <protection locked="0"/>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vertical="center" wrapText="1"/>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0" fontId="9" fillId="0" borderId="8" xfId="0" applyFont="1" applyBorder="1" applyAlignment="1">
      <alignment horizontal="center" vertical="center" wrapText="1"/>
    </xf>
    <xf numFmtId="0" fontId="8" fillId="0" borderId="0" xfId="0" applyFont="1" applyAlignment="1">
      <alignment horizontal="left" vertical="center"/>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9" fillId="7" borderId="8" xfId="0" applyNumberFormat="1" applyFont="1" applyFill="1" applyBorder="1" applyAlignment="1" applyProtection="1">
      <alignment vertical="center" wrapText="1" shrinkToFit="1"/>
      <protection locked="0"/>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5" xfId="0" applyFont="1" applyFill="1" applyBorder="1" applyAlignment="1">
      <alignment vertical="center" wrapText="1"/>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177" fontId="7" fillId="0" borderId="5" xfId="0" applyNumberFormat="1" applyFont="1" applyFill="1" applyBorder="1" applyAlignment="1" applyProtection="1">
      <alignment horizontal="right" vertical="center"/>
      <protection locked="0"/>
    </xf>
    <xf numFmtId="177" fontId="7" fillId="0" borderId="6" xfId="0" applyNumberFormat="1" applyFont="1" applyFill="1" applyBorder="1" applyAlignment="1" applyProtection="1">
      <alignment horizontal="right" vertical="center"/>
      <protection locked="0"/>
    </xf>
    <xf numFmtId="0" fontId="0" fillId="0" borderId="3" xfId="0" applyFill="1" applyBorder="1" applyAlignment="1">
      <alignment vertical="center"/>
    </xf>
    <xf numFmtId="0" fontId="0" fillId="0" borderId="3" xfId="0"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7" borderId="0" xfId="0" applyFont="1" applyFill="1" applyAlignment="1" applyProtection="1">
      <alignment vertical="center" shrinkToFit="1"/>
      <protection locked="0"/>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9" fillId="7" borderId="14" xfId="0" applyFont="1" applyFill="1" applyBorder="1" applyAlignment="1" applyProtection="1">
      <alignment vertical="top" wrapText="1"/>
      <protection locked="0"/>
    </xf>
    <xf numFmtId="0" fontId="9" fillId="7" borderId="15"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0" fillId="7" borderId="0" xfId="0" applyFill="1" applyAlignment="1" applyProtection="1">
      <alignment horizontal="left" vertical="center"/>
      <protection locked="0"/>
    </xf>
    <xf numFmtId="0" fontId="19" fillId="7" borderId="0" xfId="5"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7" xfId="0" applyFont="1" applyFill="1" applyBorder="1" applyAlignment="1" applyProtection="1">
      <alignment vertical="center"/>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Alignment="1">
      <alignment vertical="center"/>
    </xf>
    <xf numFmtId="0" fontId="7" fillId="7" borderId="13" xfId="0" applyFont="1" applyFill="1" applyBorder="1" applyAlignment="1" applyProtection="1">
      <alignment vertical="center"/>
      <protection locked="0"/>
    </xf>
    <xf numFmtId="0" fontId="0" fillId="7" borderId="16" xfId="0" applyFill="1" applyBorder="1" applyAlignment="1" applyProtection="1">
      <alignment vertical="center"/>
      <protection locked="0"/>
    </xf>
    <xf numFmtId="0" fontId="0" fillId="7" borderId="14" xfId="0" applyFill="1" applyBorder="1" applyAlignment="1" applyProtection="1">
      <alignment vertical="center"/>
      <protection locked="0"/>
    </xf>
    <xf numFmtId="0" fontId="0" fillId="7" borderId="15" xfId="0" applyFill="1" applyBorder="1" applyAlignment="1" applyProtection="1">
      <alignment vertical="center"/>
      <protection locked="0"/>
    </xf>
    <xf numFmtId="0" fontId="0" fillId="7" borderId="7" xfId="0" applyFill="1" applyBorder="1" applyAlignment="1" applyProtection="1">
      <alignment vertical="center"/>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7" borderId="6" xfId="0" applyFont="1" applyFill="1" applyBorder="1" applyAlignment="1" applyProtection="1">
      <alignment vertical="center"/>
      <protection locked="0"/>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7" borderId="12" xfId="0" applyFill="1" applyBorder="1" applyAlignment="1" applyProtection="1">
      <alignment vertical="center"/>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3" xfId="0" applyFill="1" applyBorder="1" applyAlignment="1" applyProtection="1">
      <alignment vertical="center"/>
      <protection locked="0"/>
    </xf>
    <xf numFmtId="0" fontId="0" fillId="7" borderId="0" xfId="0" applyFill="1" applyBorder="1" applyAlignment="1" applyProtection="1">
      <alignment vertical="center"/>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7" fillId="7" borderId="3" xfId="0" applyFont="1" applyFill="1" applyBorder="1" applyAlignment="1" applyProtection="1">
      <alignment vertical="center"/>
      <protection locked="0"/>
    </xf>
    <xf numFmtId="0" fontId="19" fillId="7" borderId="5" xfId="5" applyFill="1" applyBorder="1" applyAlignment="1" applyProtection="1">
      <alignment vertical="center"/>
      <protection locked="0"/>
    </xf>
    <xf numFmtId="0" fontId="7" fillId="7" borderId="13" xfId="0" applyFont="1"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0" fillId="4" borderId="20" xfId="0" applyFill="1" applyBorder="1" applyAlignment="1">
      <alignment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0" fontId="0" fillId="3" borderId="8" xfId="0" applyFill="1" applyBorder="1" applyAlignment="1">
      <alignment horizontal="center" vertical="center"/>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21" xfId="0" applyFill="1" applyBorder="1" applyAlignment="1">
      <alignment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4" borderId="5" xfId="0" applyFill="1" applyBorder="1" applyAlignment="1">
      <alignment vertical="center" wrapText="1"/>
    </xf>
    <xf numFmtId="0" fontId="0" fillId="3" borderId="3" xfId="0" applyFill="1" applyBorder="1" applyAlignment="1">
      <alignment horizontal="center" vertical="center"/>
    </xf>
    <xf numFmtId="0" fontId="0" fillId="4" borderId="21" xfId="0" applyFill="1" applyBorder="1" applyAlignment="1">
      <alignment horizontal="center"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188" t="s">
        <v>818</v>
      </c>
      <c r="C2" s="191"/>
      <c r="D2" s="191"/>
      <c r="E2" s="191"/>
    </row>
    <row r="3" spans="2:5" ht="21" customHeight="1">
      <c r="D3" s="192" t="s">
        <v>811</v>
      </c>
      <c r="E3" s="192"/>
    </row>
    <row r="4" spans="2:5" ht="21" customHeight="1">
      <c r="D4" s="36"/>
      <c r="E4" s="36"/>
    </row>
    <row r="5" spans="2:5" ht="21" customHeight="1">
      <c r="B5" s="193" t="s">
        <v>143</v>
      </c>
      <c r="C5" s="193"/>
      <c r="D5" s="37"/>
      <c r="E5" s="37"/>
    </row>
    <row r="6" spans="2:5" ht="21" customHeight="1">
      <c r="B6" s="32"/>
      <c r="C6" s="32"/>
      <c r="D6" s="37"/>
      <c r="E6" s="37"/>
    </row>
    <row r="7" spans="2:5" ht="21" customHeight="1">
      <c r="C7" s="1" t="s">
        <v>144</v>
      </c>
      <c r="D7" s="134"/>
      <c r="E7" s="37"/>
    </row>
    <row r="8" spans="2:5" ht="21" customHeight="1">
      <c r="C8" s="1" t="s">
        <v>0</v>
      </c>
      <c r="D8" s="134"/>
      <c r="E8" s="37"/>
    </row>
    <row r="9" spans="2:5" ht="21" customHeight="1">
      <c r="C9" s="1" t="s">
        <v>1</v>
      </c>
      <c r="D9" s="134"/>
      <c r="E9" s="37"/>
    </row>
    <row r="10" spans="2:5" ht="21" customHeight="1">
      <c r="C10" s="1" t="s">
        <v>2</v>
      </c>
      <c r="D10" s="134"/>
      <c r="E10" s="36" t="s">
        <v>3</v>
      </c>
    </row>
    <row r="11" spans="2:5" ht="21" customHeight="1">
      <c r="C11" s="1" t="s">
        <v>819</v>
      </c>
      <c r="D11" s="134"/>
      <c r="E11" s="137"/>
    </row>
    <row r="12" spans="2:5" ht="21" customHeight="1"/>
    <row r="13" spans="2:5" ht="21" customHeight="1">
      <c r="B13" s="190" t="s">
        <v>145</v>
      </c>
      <c r="C13" s="190"/>
      <c r="D13" s="190"/>
      <c r="E13" s="190"/>
    </row>
    <row r="14" spans="2:5" ht="21" customHeight="1"/>
    <row r="15" spans="2:5" ht="21" customHeight="1">
      <c r="B15" s="188" t="s">
        <v>142</v>
      </c>
      <c r="C15" s="188"/>
      <c r="D15" s="188"/>
      <c r="E15" s="188"/>
    </row>
    <row r="16" spans="2:5" ht="21" customHeight="1">
      <c r="B16" s="188" t="s">
        <v>4</v>
      </c>
      <c r="C16" s="188"/>
      <c r="D16" s="188"/>
      <c r="E16" s="188"/>
    </row>
    <row r="17" spans="2:6" ht="21" customHeight="1">
      <c r="B17" s="194" t="s">
        <v>146</v>
      </c>
      <c r="C17" s="188"/>
      <c r="D17" s="188"/>
      <c r="E17" s="188"/>
    </row>
    <row r="18" spans="2:6" ht="21" customHeight="1">
      <c r="B18" s="194" t="s">
        <v>147</v>
      </c>
      <c r="C18" s="188"/>
      <c r="D18" s="188"/>
      <c r="E18" s="188"/>
    </row>
    <row r="19" spans="2:6" ht="21" customHeight="1">
      <c r="B19" s="188" t="s">
        <v>5</v>
      </c>
      <c r="C19" s="188"/>
      <c r="D19" s="188"/>
      <c r="E19" s="188"/>
    </row>
    <row r="20" spans="2:6" ht="21" customHeight="1">
      <c r="B20" s="188" t="s">
        <v>148</v>
      </c>
      <c r="C20" s="188"/>
      <c r="D20" s="188"/>
      <c r="E20" s="188"/>
    </row>
    <row r="21" spans="2:6" ht="21" customHeight="1">
      <c r="B21" s="188" t="s">
        <v>149</v>
      </c>
      <c r="C21" s="188"/>
      <c r="D21" s="188"/>
      <c r="E21" s="188"/>
    </row>
    <row r="22" spans="2:6" ht="21" customHeight="1">
      <c r="B22" s="188" t="s">
        <v>949</v>
      </c>
      <c r="C22" s="188"/>
      <c r="D22" s="188"/>
      <c r="E22" s="191"/>
    </row>
    <row r="23" spans="2:6" ht="21" customHeight="1">
      <c r="B23" s="188" t="s">
        <v>950</v>
      </c>
      <c r="C23" s="188"/>
      <c r="D23" s="188"/>
      <c r="E23" s="29"/>
    </row>
    <row r="24" spans="2:6" ht="12" customHeight="1">
      <c r="B24" s="188"/>
      <c r="C24" s="188"/>
      <c r="D24" s="188"/>
      <c r="E24" s="188"/>
    </row>
    <row r="25" spans="2:6" ht="21" customHeight="1">
      <c r="B25" s="190" t="s">
        <v>6</v>
      </c>
      <c r="C25" s="190"/>
      <c r="D25" s="190"/>
      <c r="E25" s="190"/>
    </row>
    <row r="26" spans="2:6" ht="10.5" customHeight="1">
      <c r="B26" s="188"/>
      <c r="C26" s="188"/>
      <c r="D26" s="188"/>
      <c r="E26" s="188"/>
    </row>
    <row r="27" spans="2:6" ht="21" customHeight="1">
      <c r="B27" s="188" t="s">
        <v>7</v>
      </c>
      <c r="C27" s="188"/>
      <c r="D27" s="188"/>
      <c r="E27" s="188"/>
    </row>
    <row r="28" spans="2:6" ht="21" customHeight="1">
      <c r="B28" s="188" t="s">
        <v>8</v>
      </c>
      <c r="C28" s="188"/>
      <c r="D28" s="188"/>
      <c r="E28" s="188"/>
    </row>
    <row r="29" spans="2:6" ht="21" customHeight="1">
      <c r="B29" s="188" t="s">
        <v>150</v>
      </c>
      <c r="C29" s="188"/>
      <c r="D29" s="188"/>
      <c r="E29" s="188"/>
    </row>
    <row r="30" spans="2:6" ht="21" customHeight="1">
      <c r="B30" s="189" t="s">
        <v>951</v>
      </c>
      <c r="C30" s="191"/>
      <c r="D30" s="191"/>
      <c r="E30" s="191"/>
      <c r="F30" s="191"/>
    </row>
    <row r="31" spans="2:6" ht="21" customHeight="1">
      <c r="B31" s="29" t="s">
        <v>151</v>
      </c>
      <c r="C31" s="29"/>
      <c r="D31" s="29"/>
      <c r="E31" s="29"/>
    </row>
    <row r="32" spans="2:6" ht="11.25" customHeight="1">
      <c r="B32" s="188"/>
      <c r="C32" s="188"/>
      <c r="D32" s="188"/>
      <c r="E32" s="188"/>
    </row>
    <row r="33" spans="2:6" ht="21" customHeight="1">
      <c r="B33" s="188" t="s">
        <v>10</v>
      </c>
      <c r="C33" s="188"/>
      <c r="D33" s="188"/>
      <c r="E33" s="188"/>
    </row>
    <row r="34" spans="2:6" ht="21" customHeight="1">
      <c r="B34" s="188" t="s">
        <v>11</v>
      </c>
      <c r="C34" s="188"/>
      <c r="D34" s="188"/>
      <c r="E34" s="188"/>
    </row>
    <row r="35" spans="2:6" ht="21" customHeight="1">
      <c r="B35" s="188" t="s">
        <v>12</v>
      </c>
      <c r="C35" s="188"/>
      <c r="D35" s="188"/>
      <c r="E35" s="188"/>
    </row>
    <row r="36" spans="2:6" ht="11.25" customHeight="1">
      <c r="B36" s="188"/>
      <c r="C36" s="188"/>
      <c r="D36" s="188"/>
      <c r="E36" s="188"/>
    </row>
    <row r="37" spans="2:6" ht="21" customHeight="1">
      <c r="B37" s="188" t="s">
        <v>13</v>
      </c>
      <c r="C37" s="188"/>
      <c r="D37" s="188"/>
      <c r="E37" s="188"/>
    </row>
    <row r="38" spans="2:6" ht="21" customHeight="1">
      <c r="B38" s="188" t="s">
        <v>820</v>
      </c>
      <c r="C38" s="188"/>
      <c r="D38" s="188"/>
      <c r="E38" s="188"/>
      <c r="F38" s="188"/>
    </row>
    <row r="39" spans="2:6" ht="21" customHeight="1">
      <c r="B39" s="188" t="s">
        <v>821</v>
      </c>
      <c r="C39" s="188"/>
      <c r="D39" s="188"/>
      <c r="E39" s="188"/>
    </row>
    <row r="40" spans="2:6" ht="21" customHeight="1">
      <c r="B40" s="189" t="s">
        <v>822</v>
      </c>
      <c r="C40" s="189"/>
      <c r="D40" s="189"/>
      <c r="E40" s="189"/>
    </row>
  </sheetData>
  <sheetProtection sheet="1" objects="1" scenarios="1" formatCells="0" formatRows="0" selectLockedCells="1"/>
  <mergeCells count="29">
    <mergeCell ref="B2:E2"/>
    <mergeCell ref="B30:F30"/>
    <mergeCell ref="B22:E22"/>
    <mergeCell ref="B38:F38"/>
    <mergeCell ref="B39:E39"/>
    <mergeCell ref="B24:E24"/>
    <mergeCell ref="D3:E3"/>
    <mergeCell ref="B5:C5"/>
    <mergeCell ref="B13:E13"/>
    <mergeCell ref="B15:E15"/>
    <mergeCell ref="B16:E16"/>
    <mergeCell ref="B17:E17"/>
    <mergeCell ref="B18:E18"/>
    <mergeCell ref="B19:E19"/>
    <mergeCell ref="B20:E20"/>
    <mergeCell ref="B21:E21"/>
    <mergeCell ref="B23:D23"/>
    <mergeCell ref="B40:E40"/>
    <mergeCell ref="B25:E25"/>
    <mergeCell ref="B26:E26"/>
    <mergeCell ref="B27:E27"/>
    <mergeCell ref="B28:E28"/>
    <mergeCell ref="B29:E29"/>
    <mergeCell ref="B32:E32"/>
    <mergeCell ref="B33:E33"/>
    <mergeCell ref="B34:E34"/>
    <mergeCell ref="B35:E35"/>
    <mergeCell ref="B36:E36"/>
    <mergeCell ref="B37:E3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zoomScaleNormal="100" workbookViewId="0">
      <selection activeCell="E7" sqref="E7:G7"/>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9" t="s">
        <v>196</v>
      </c>
      <c r="C2" s="37"/>
      <c r="D2" s="369" t="s">
        <v>99</v>
      </c>
      <c r="E2" s="369"/>
      <c r="F2" s="369"/>
      <c r="G2" s="369"/>
      <c r="H2" s="369"/>
    </row>
    <row r="3" spans="2:8" ht="21" customHeight="1">
      <c r="B3" s="37"/>
      <c r="C3" s="37"/>
      <c r="D3" s="117"/>
      <c r="E3" s="117"/>
      <c r="F3" s="373" t="s">
        <v>811</v>
      </c>
      <c r="G3" s="374"/>
      <c r="H3" s="374"/>
    </row>
    <row r="4" spans="2:8" ht="11.25" customHeight="1">
      <c r="B4" s="37"/>
      <c r="C4" s="37"/>
      <c r="D4" s="36"/>
      <c r="E4" s="36"/>
      <c r="F4" s="36"/>
      <c r="G4" s="36"/>
      <c r="H4" s="36"/>
    </row>
    <row r="5" spans="2:8" ht="21" customHeight="1">
      <c r="B5" s="370" t="s">
        <v>143</v>
      </c>
      <c r="C5" s="370"/>
      <c r="D5" s="37"/>
      <c r="E5" s="37"/>
      <c r="F5" s="37"/>
      <c r="G5" s="37"/>
      <c r="H5" s="37"/>
    </row>
    <row r="6" spans="2:8" ht="13.5" customHeight="1">
      <c r="B6" s="180"/>
      <c r="C6" s="180"/>
      <c r="D6" s="37"/>
      <c r="E6" s="37"/>
      <c r="F6" s="37"/>
      <c r="G6" s="37"/>
      <c r="H6" s="37"/>
    </row>
    <row r="7" spans="2:8" ht="19.5" customHeight="1">
      <c r="B7" s="37"/>
      <c r="C7" s="37" t="s">
        <v>1006</v>
      </c>
      <c r="D7" s="37"/>
      <c r="E7" s="375"/>
      <c r="F7" s="375"/>
      <c r="G7" s="375"/>
      <c r="H7" s="37"/>
    </row>
    <row r="8" spans="2:8" ht="21" customHeight="1">
      <c r="B8" s="37"/>
      <c r="C8" s="36" t="s">
        <v>100</v>
      </c>
      <c r="D8" s="37"/>
      <c r="E8" s="371"/>
      <c r="F8" s="371"/>
      <c r="G8" s="371"/>
      <c r="H8" s="36" t="s">
        <v>3</v>
      </c>
    </row>
    <row r="9" spans="2:8" ht="9" customHeight="1">
      <c r="B9" s="37"/>
      <c r="C9" s="36"/>
      <c r="D9" s="37"/>
      <c r="E9" s="20"/>
      <c r="F9" s="20"/>
      <c r="G9" s="20"/>
      <c r="H9" s="36"/>
    </row>
    <row r="10" spans="2:8" ht="21" customHeight="1">
      <c r="B10" s="369" t="s">
        <v>194</v>
      </c>
      <c r="C10" s="204"/>
      <c r="D10" s="204"/>
      <c r="E10" s="371"/>
      <c r="F10" s="371"/>
      <c r="G10" s="371"/>
      <c r="H10" s="36"/>
    </row>
    <row r="11" spans="2:8" ht="20.25" customHeight="1">
      <c r="B11" s="37"/>
      <c r="C11" s="36" t="s">
        <v>195</v>
      </c>
      <c r="D11" s="37"/>
      <c r="E11" s="372"/>
      <c r="F11" s="372"/>
      <c r="G11" s="372"/>
      <c r="H11" s="37"/>
    </row>
    <row r="12" spans="2:8" ht="20.25" customHeight="1">
      <c r="B12" s="37"/>
      <c r="C12" s="179" t="s">
        <v>983</v>
      </c>
      <c r="D12" s="37"/>
      <c r="E12" s="382"/>
      <c r="F12" s="371"/>
      <c r="G12" s="371"/>
      <c r="H12" s="37"/>
    </row>
    <row r="13" spans="2:8" ht="12.75" customHeight="1">
      <c r="B13" s="37"/>
      <c r="C13" s="36"/>
      <c r="D13" s="37"/>
      <c r="E13" s="42"/>
      <c r="F13" s="42"/>
      <c r="G13" s="42"/>
      <c r="H13" s="37"/>
    </row>
    <row r="14" spans="2:8" ht="21" customHeight="1">
      <c r="B14" s="388" t="s">
        <v>955</v>
      </c>
      <c r="C14" s="388"/>
      <c r="D14" s="388"/>
      <c r="E14" s="388"/>
      <c r="F14" s="388"/>
      <c r="G14" s="388"/>
      <c r="H14" s="388"/>
    </row>
    <row r="15" spans="2:8" ht="10.5" customHeight="1">
      <c r="B15" s="37"/>
      <c r="C15" s="37"/>
      <c r="D15" s="37"/>
      <c r="E15" s="37"/>
      <c r="F15" s="37"/>
      <c r="G15" s="37"/>
      <c r="H15" s="37"/>
    </row>
    <row r="16" spans="2:8" ht="21" customHeight="1">
      <c r="B16" s="389" t="s">
        <v>859</v>
      </c>
      <c r="C16" s="389"/>
      <c r="D16" s="389"/>
      <c r="E16" s="389"/>
      <c r="F16" s="389"/>
      <c r="G16" s="389"/>
      <c r="H16" s="389"/>
    </row>
    <row r="17" spans="2:8" ht="21" customHeight="1">
      <c r="B17" s="389" t="s">
        <v>860</v>
      </c>
      <c r="C17" s="389"/>
      <c r="D17" s="389"/>
      <c r="E17" s="389"/>
      <c r="F17" s="389"/>
      <c r="G17" s="389"/>
      <c r="H17" s="389"/>
    </row>
    <row r="18" spans="2:8" ht="21" customHeight="1">
      <c r="B18" s="56"/>
      <c r="C18" s="56"/>
      <c r="D18" s="56"/>
      <c r="E18" s="56"/>
      <c r="F18" s="56"/>
      <c r="G18" s="56"/>
      <c r="H18" s="56"/>
    </row>
    <row r="19" spans="2:8" ht="13.5" customHeight="1">
      <c r="B19" s="389"/>
      <c r="C19" s="389"/>
      <c r="D19" s="389"/>
      <c r="E19" s="389"/>
      <c r="F19" s="389"/>
      <c r="G19" s="389"/>
      <c r="H19" s="389"/>
    </row>
    <row r="20" spans="2:8" ht="21" customHeight="1">
      <c r="B20" s="388" t="s">
        <v>6</v>
      </c>
      <c r="C20" s="388"/>
      <c r="D20" s="388"/>
      <c r="E20" s="388"/>
      <c r="F20" s="388"/>
      <c r="G20" s="388"/>
      <c r="H20" s="388"/>
    </row>
    <row r="21" spans="2:8" ht="14.25" customHeight="1">
      <c r="B21" s="389"/>
      <c r="C21" s="389"/>
      <c r="D21" s="389"/>
      <c r="E21" s="389"/>
      <c r="F21" s="389"/>
      <c r="G21" s="389"/>
      <c r="H21" s="389"/>
    </row>
    <row r="22" spans="2:8" ht="21" customHeight="1">
      <c r="B22" s="389" t="s">
        <v>101</v>
      </c>
      <c r="C22" s="389"/>
      <c r="D22" s="389"/>
      <c r="E22" s="389"/>
      <c r="F22" s="389"/>
      <c r="G22" s="389"/>
      <c r="H22" s="389"/>
    </row>
    <row r="23" spans="2:8" ht="21" customHeight="1">
      <c r="B23" s="159" t="s">
        <v>966</v>
      </c>
      <c r="C23" s="381"/>
      <c r="D23" s="381"/>
      <c r="E23" s="381"/>
      <c r="F23" s="381"/>
      <c r="G23" s="130"/>
      <c r="H23" s="130"/>
    </row>
    <row r="24" spans="2:8" ht="21" customHeight="1">
      <c r="B24" s="57"/>
      <c r="C24" s="58"/>
      <c r="D24" s="58"/>
      <c r="E24" s="58"/>
      <c r="F24" s="58"/>
      <c r="G24" s="58"/>
      <c r="H24" s="58"/>
    </row>
    <row r="25" spans="2:8" ht="21" customHeight="1">
      <c r="B25" s="389" t="s">
        <v>861</v>
      </c>
      <c r="C25" s="389"/>
      <c r="D25" s="389"/>
      <c r="E25" s="389"/>
      <c r="F25" s="389"/>
      <c r="G25" s="389"/>
      <c r="H25" s="389"/>
    </row>
    <row r="26" spans="2:8" ht="21" customHeight="1">
      <c r="B26" s="248" t="s">
        <v>862</v>
      </c>
      <c r="C26" s="264"/>
      <c r="D26" s="264"/>
      <c r="E26" s="264"/>
      <c r="F26" s="264"/>
      <c r="G26" s="264"/>
      <c r="H26" s="266"/>
    </row>
    <row r="27" spans="2:8" ht="52.5" customHeight="1">
      <c r="B27" s="376"/>
      <c r="C27" s="377"/>
      <c r="D27" s="377"/>
      <c r="E27" s="377"/>
      <c r="F27" s="377"/>
      <c r="G27" s="377"/>
      <c r="H27" s="378"/>
    </row>
    <row r="28" spans="2:8" ht="21" customHeight="1">
      <c r="B28" s="248" t="s">
        <v>863</v>
      </c>
      <c r="C28" s="264"/>
      <c r="D28" s="264"/>
      <c r="E28" s="264"/>
      <c r="F28" s="264"/>
      <c r="G28" s="264"/>
      <c r="H28" s="266"/>
    </row>
    <row r="29" spans="2:8" ht="52.5" customHeight="1">
      <c r="B29" s="376"/>
      <c r="C29" s="377"/>
      <c r="D29" s="377"/>
      <c r="E29" s="377"/>
      <c r="F29" s="377"/>
      <c r="G29" s="377"/>
      <c r="H29" s="378"/>
    </row>
    <row r="30" spans="2:8" ht="21" customHeight="1">
      <c r="B30" s="248" t="s">
        <v>864</v>
      </c>
      <c r="C30" s="264"/>
      <c r="D30" s="264"/>
      <c r="E30" s="264"/>
      <c r="F30" s="264"/>
      <c r="G30" s="264"/>
      <c r="H30" s="266"/>
    </row>
    <row r="31" spans="2:8" ht="21" customHeight="1">
      <c r="B31" s="379" t="s">
        <v>865</v>
      </c>
      <c r="C31" s="191"/>
      <c r="D31" s="191"/>
      <c r="E31" s="191"/>
      <c r="F31" s="191"/>
      <c r="G31" s="296"/>
      <c r="H31" s="380"/>
    </row>
    <row r="32" spans="2:8" ht="52.5" customHeight="1">
      <c r="B32" s="376"/>
      <c r="C32" s="377"/>
      <c r="D32" s="377"/>
      <c r="E32" s="377"/>
      <c r="F32" s="377"/>
      <c r="G32" s="377"/>
      <c r="H32" s="378"/>
    </row>
    <row r="33" spans="2:8" ht="21" customHeight="1">
      <c r="B33" s="383" t="s">
        <v>965</v>
      </c>
      <c r="C33" s="328"/>
      <c r="D33" s="328"/>
      <c r="E33" s="328"/>
      <c r="F33" s="328"/>
      <c r="G33" s="328"/>
      <c r="H33" s="384"/>
    </row>
    <row r="34" spans="2:8" ht="49.5" customHeight="1">
      <c r="B34" s="385"/>
      <c r="C34" s="386"/>
      <c r="D34" s="386"/>
      <c r="E34" s="386"/>
      <c r="F34" s="386"/>
      <c r="G34" s="386"/>
      <c r="H34" s="387"/>
    </row>
    <row r="35" spans="2:8" ht="18.75" customHeight="1">
      <c r="B35" s="188"/>
      <c r="C35" s="188"/>
      <c r="D35" s="188"/>
      <c r="E35" s="188"/>
      <c r="F35" s="188"/>
      <c r="G35" s="188"/>
      <c r="H35" s="188"/>
    </row>
  </sheetData>
  <sheetProtection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K7" sqref="K7:L7"/>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6"/>
      <c r="C2" s="56"/>
      <c r="D2" s="37"/>
      <c r="E2" s="37"/>
      <c r="F2" s="56"/>
      <c r="G2" s="37"/>
      <c r="H2" s="37"/>
      <c r="I2" s="37"/>
      <c r="J2" s="37"/>
      <c r="K2" s="369" t="s">
        <v>102</v>
      </c>
      <c r="L2" s="369"/>
      <c r="M2" s="37"/>
    </row>
    <row r="3" spans="2:13" ht="21" customHeight="1">
      <c r="B3" s="56"/>
      <c r="C3" s="56"/>
      <c r="D3" s="37"/>
      <c r="E3" s="37"/>
      <c r="F3" s="56"/>
      <c r="G3" s="37"/>
      <c r="H3" s="37"/>
      <c r="I3" s="37"/>
      <c r="J3" s="37"/>
      <c r="K3" s="373" t="s">
        <v>811</v>
      </c>
      <c r="L3" s="373"/>
      <c r="M3" s="37"/>
    </row>
    <row r="4" spans="2:13" ht="21" customHeight="1">
      <c r="B4" s="37"/>
      <c r="C4" s="37"/>
      <c r="D4" s="37"/>
      <c r="E4" s="36"/>
      <c r="F4" s="36"/>
      <c r="G4" s="37"/>
      <c r="H4" s="37"/>
      <c r="I4" s="37"/>
      <c r="J4" s="37"/>
      <c r="K4" s="37"/>
      <c r="L4" s="37"/>
      <c r="M4" s="37"/>
    </row>
    <row r="5" spans="2:13" ht="21" customHeight="1">
      <c r="B5" s="56" t="s">
        <v>143</v>
      </c>
      <c r="C5" s="56"/>
      <c r="D5" s="56"/>
      <c r="E5" s="37"/>
      <c r="F5" s="37"/>
      <c r="G5" s="37"/>
      <c r="H5" s="37"/>
      <c r="I5" s="37"/>
      <c r="J5" s="37"/>
      <c r="K5" s="37"/>
      <c r="L5" s="37"/>
      <c r="M5" s="37"/>
    </row>
    <row r="6" spans="2:13" ht="21" customHeight="1">
      <c r="B6" s="37"/>
      <c r="C6" s="37"/>
      <c r="D6" s="37"/>
      <c r="E6" s="37"/>
      <c r="F6" s="37"/>
      <c r="G6" s="37"/>
      <c r="H6" s="37"/>
      <c r="I6" s="37"/>
      <c r="J6" s="37"/>
      <c r="K6" s="37"/>
      <c r="L6" s="37"/>
      <c r="M6" s="37"/>
    </row>
    <row r="7" spans="2:13" ht="21" customHeight="1">
      <c r="B7" s="37"/>
      <c r="C7" s="37"/>
      <c r="D7" s="37"/>
      <c r="E7" s="37"/>
      <c r="F7" s="389" t="s">
        <v>0</v>
      </c>
      <c r="G7" s="389"/>
      <c r="H7" s="389"/>
      <c r="I7" s="389"/>
      <c r="J7" s="389"/>
      <c r="K7" s="371"/>
      <c r="L7" s="372"/>
      <c r="M7" s="37"/>
    </row>
    <row r="8" spans="2:13" ht="21" customHeight="1">
      <c r="B8" s="37"/>
      <c r="C8" s="37"/>
      <c r="D8" s="37"/>
      <c r="E8" s="37"/>
      <c r="F8" s="389" t="s">
        <v>1</v>
      </c>
      <c r="G8" s="389"/>
      <c r="H8" s="389"/>
      <c r="I8" s="389"/>
      <c r="J8" s="389"/>
      <c r="K8" s="371"/>
      <c r="L8" s="372"/>
      <c r="M8" s="37"/>
    </row>
    <row r="9" spans="2:13" ht="21" customHeight="1">
      <c r="B9" s="37"/>
      <c r="C9" s="37"/>
      <c r="D9" s="37"/>
      <c r="E9" s="37"/>
      <c r="F9" s="389" t="s">
        <v>2</v>
      </c>
      <c r="G9" s="389"/>
      <c r="H9" s="389"/>
      <c r="I9" s="389"/>
      <c r="J9" s="389"/>
      <c r="K9" s="144"/>
      <c r="L9" s="36" t="s">
        <v>3</v>
      </c>
      <c r="M9" s="37"/>
    </row>
    <row r="10" spans="2:13" ht="21" customHeight="1">
      <c r="B10" s="37"/>
      <c r="C10" s="37"/>
      <c r="D10" s="37"/>
      <c r="E10" s="37"/>
      <c r="F10" s="37"/>
      <c r="G10" s="37"/>
      <c r="H10" s="37"/>
      <c r="I10" s="37"/>
      <c r="J10" s="390" t="s">
        <v>967</v>
      </c>
      <c r="K10" s="191"/>
      <c r="L10" s="191"/>
      <c r="M10" s="37"/>
    </row>
    <row r="11" spans="2:13" ht="21" customHeight="1">
      <c r="B11" s="388" t="s">
        <v>103</v>
      </c>
      <c r="C11" s="388"/>
      <c r="D11" s="388"/>
      <c r="E11" s="388"/>
      <c r="F11" s="388"/>
      <c r="G11" s="388"/>
      <c r="H11" s="388"/>
      <c r="I11" s="388"/>
      <c r="J11" s="388"/>
      <c r="K11" s="388"/>
      <c r="L11" s="388"/>
      <c r="M11" s="37"/>
    </row>
    <row r="12" spans="2:13" ht="21" customHeight="1">
      <c r="B12" s="37"/>
      <c r="C12" s="37"/>
      <c r="D12" s="37"/>
      <c r="E12" s="37"/>
      <c r="F12" s="37"/>
      <c r="G12" s="37"/>
      <c r="H12" s="37"/>
      <c r="I12" s="37"/>
      <c r="J12" s="37"/>
      <c r="K12" s="37"/>
      <c r="L12" s="37"/>
      <c r="M12" s="37"/>
    </row>
    <row r="13" spans="2:13" ht="21" customHeight="1">
      <c r="B13" s="56" t="s">
        <v>197</v>
      </c>
      <c r="C13" s="56"/>
      <c r="D13" s="56"/>
      <c r="E13" s="56"/>
      <c r="F13" s="56"/>
      <c r="G13" s="37"/>
      <c r="H13" s="37"/>
      <c r="I13" s="37"/>
      <c r="J13" s="37"/>
      <c r="K13" s="37"/>
      <c r="L13" s="37"/>
      <c r="M13" s="37"/>
    </row>
    <row r="14" spans="2:13" ht="21" customHeight="1">
      <c r="B14" s="56" t="s">
        <v>198</v>
      </c>
      <c r="C14" s="56"/>
      <c r="D14" s="56"/>
      <c r="E14" s="56"/>
      <c r="F14" s="56"/>
      <c r="G14" s="37"/>
      <c r="H14" s="37"/>
      <c r="I14" s="37"/>
      <c r="J14" s="37"/>
      <c r="K14" s="37"/>
      <c r="L14" s="37"/>
      <c r="M14" s="37"/>
    </row>
    <row r="15" spans="2:13" ht="21" customHeight="1">
      <c r="B15" s="56" t="s">
        <v>199</v>
      </c>
      <c r="C15" s="56"/>
      <c r="D15" s="56"/>
      <c r="E15" s="56"/>
      <c r="F15" s="56"/>
      <c r="G15" s="37"/>
      <c r="H15" s="37"/>
      <c r="I15" s="37"/>
      <c r="J15" s="37"/>
      <c r="K15" s="37"/>
      <c r="L15" s="37"/>
      <c r="M15" s="37"/>
    </row>
    <row r="16" spans="2:13" ht="21" customHeight="1">
      <c r="B16" s="56"/>
      <c r="C16" s="56"/>
      <c r="D16" s="56"/>
      <c r="E16" s="56"/>
      <c r="F16" s="56"/>
      <c r="G16" s="37"/>
      <c r="H16" s="37"/>
      <c r="I16" s="37"/>
      <c r="J16" s="37"/>
      <c r="K16" s="37"/>
      <c r="L16" s="37"/>
      <c r="M16" s="37"/>
    </row>
    <row r="17" spans="2:40" ht="21" customHeight="1">
      <c r="B17" s="388" t="s">
        <v>6</v>
      </c>
      <c r="C17" s="388"/>
      <c r="D17" s="388"/>
      <c r="E17" s="388"/>
      <c r="F17" s="388"/>
      <c r="G17" s="388"/>
      <c r="H17" s="388"/>
      <c r="I17" s="388"/>
      <c r="J17" s="388"/>
      <c r="K17" s="388"/>
      <c r="L17" s="37"/>
      <c r="M17" s="37"/>
    </row>
    <row r="18" spans="2:40" ht="21" customHeight="1">
      <c r="B18" s="56"/>
      <c r="C18" s="56"/>
      <c r="D18" s="56"/>
      <c r="E18" s="56"/>
      <c r="F18" s="56"/>
      <c r="G18" s="37"/>
      <c r="H18" s="37"/>
      <c r="I18" s="37"/>
      <c r="J18" s="37"/>
      <c r="K18" s="37"/>
      <c r="L18" s="37"/>
      <c r="M18" s="37"/>
    </row>
    <row r="19" spans="2:40" ht="21" customHeight="1">
      <c r="B19" s="56" t="s">
        <v>104</v>
      </c>
      <c r="C19" s="56"/>
      <c r="D19" s="56"/>
      <c r="E19" s="56"/>
      <c r="F19" s="56"/>
      <c r="G19" s="37"/>
      <c r="H19" s="37"/>
      <c r="I19" s="37"/>
      <c r="J19" s="37"/>
      <c r="K19" s="37"/>
      <c r="L19" s="37"/>
      <c r="M19" s="37"/>
    </row>
    <row r="20" spans="2:40" ht="21" customHeight="1">
      <c r="B20" s="56" t="s">
        <v>105</v>
      </c>
      <c r="C20" s="56"/>
      <c r="D20" s="56"/>
      <c r="E20" s="56"/>
      <c r="F20" s="56"/>
      <c r="G20" s="37"/>
      <c r="H20" s="37"/>
      <c r="I20" s="37"/>
      <c r="J20" s="37"/>
      <c r="K20" s="37"/>
      <c r="L20" s="37"/>
      <c r="M20" s="37"/>
    </row>
    <row r="21" spans="2:40" ht="21" customHeight="1">
      <c r="B21" s="56"/>
      <c r="C21" s="56"/>
      <c r="D21" s="56"/>
      <c r="E21" s="56"/>
      <c r="F21" s="56"/>
      <c r="G21" s="37"/>
      <c r="H21" s="37"/>
      <c r="I21" s="37"/>
      <c r="J21" s="37"/>
      <c r="K21" s="37"/>
      <c r="L21" s="37"/>
      <c r="M21" s="37"/>
    </row>
    <row r="22" spans="2:40" ht="21" customHeight="1">
      <c r="B22" s="389" t="s">
        <v>1004</v>
      </c>
      <c r="C22" s="389"/>
      <c r="D22" s="389"/>
      <c r="E22" s="389"/>
      <c r="F22" s="191"/>
      <c r="G22" s="191"/>
      <c r="H22" s="191"/>
      <c r="I22" s="37"/>
      <c r="J22" s="37"/>
      <c r="K22" s="37"/>
      <c r="L22" s="37"/>
      <c r="M22" s="37"/>
    </row>
    <row r="23" spans="2:40" ht="21" customHeight="1">
      <c r="B23" s="369" t="s">
        <v>106</v>
      </c>
      <c r="C23" s="369"/>
      <c r="D23" s="123"/>
      <c r="E23" s="56" t="s">
        <v>24</v>
      </c>
      <c r="F23" s="123"/>
      <c r="G23" s="37" t="s">
        <v>107</v>
      </c>
      <c r="H23" s="123"/>
      <c r="I23" s="37" t="s">
        <v>108</v>
      </c>
      <c r="J23" s="37"/>
      <c r="K23" s="37"/>
      <c r="L23" s="37"/>
      <c r="M23" s="37"/>
    </row>
    <row r="24" spans="2:40" ht="21" customHeight="1">
      <c r="B24" s="56"/>
      <c r="C24" s="56"/>
      <c r="D24" s="56"/>
      <c r="E24" s="56"/>
      <c r="F24" s="56"/>
      <c r="G24" s="37"/>
      <c r="H24" s="37"/>
      <c r="I24" s="37"/>
      <c r="J24" s="37"/>
      <c r="K24" s="37"/>
      <c r="L24" s="37"/>
      <c r="M24" s="37"/>
    </row>
    <row r="25" spans="2:40" ht="21" customHeight="1">
      <c r="B25" s="56" t="s">
        <v>109</v>
      </c>
      <c r="C25" s="56"/>
      <c r="D25" s="56"/>
      <c r="E25" s="56"/>
      <c r="F25" s="56"/>
      <c r="G25" s="37"/>
      <c r="H25" s="37"/>
      <c r="I25" s="37"/>
      <c r="J25" s="37"/>
      <c r="K25" s="37"/>
      <c r="L25" s="37"/>
      <c r="M25" s="37"/>
    </row>
    <row r="26" spans="2:40" ht="21" customHeight="1">
      <c r="B26" s="56" t="s">
        <v>110</v>
      </c>
      <c r="C26" s="56"/>
      <c r="D26" s="56"/>
      <c r="E26" s="56"/>
      <c r="F26" s="56"/>
      <c r="G26" s="37"/>
      <c r="H26" s="37"/>
      <c r="I26" s="37"/>
      <c r="J26" s="37"/>
      <c r="K26" s="37"/>
      <c r="L26" s="37"/>
      <c r="M26" s="37"/>
      <c r="X26" s="162"/>
      <c r="Y26" s="162"/>
      <c r="Z26" s="162"/>
      <c r="AA26" s="162"/>
      <c r="AB26" s="162"/>
      <c r="AC26" s="162"/>
      <c r="AD26" s="162"/>
      <c r="AE26" s="162"/>
      <c r="AF26" s="162"/>
      <c r="AG26" s="162"/>
      <c r="AH26" s="162"/>
    </row>
    <row r="27" spans="2:40" ht="21" customHeight="1">
      <c r="B27" s="56"/>
      <c r="C27" s="56"/>
      <c r="D27" s="56"/>
      <c r="E27" s="56"/>
      <c r="F27" s="56"/>
      <c r="G27" s="37"/>
      <c r="H27" s="37"/>
      <c r="I27" s="37"/>
      <c r="J27" s="37"/>
      <c r="K27" s="37"/>
      <c r="L27" s="37"/>
      <c r="M27" s="37"/>
      <c r="X27" s="162"/>
      <c r="Y27" s="162"/>
      <c r="Z27" s="162"/>
      <c r="AA27" s="162"/>
      <c r="AB27" s="162"/>
      <c r="AC27" s="162"/>
      <c r="AD27" s="162"/>
      <c r="AE27" s="162"/>
      <c r="AF27" s="162"/>
      <c r="AG27" s="162"/>
      <c r="AH27" s="162"/>
      <c r="AI27" s="162"/>
      <c r="AJ27" s="162"/>
      <c r="AK27" s="162"/>
      <c r="AL27" s="162"/>
      <c r="AM27" s="162"/>
      <c r="AN27" s="162"/>
    </row>
    <row r="28" spans="2:40" ht="21" customHeight="1">
      <c r="B28" s="56" t="s">
        <v>111</v>
      </c>
      <c r="C28" s="56"/>
      <c r="D28" s="56"/>
      <c r="E28" s="56"/>
      <c r="F28" s="56"/>
      <c r="G28" s="37"/>
      <c r="H28" s="37"/>
      <c r="I28" s="37"/>
      <c r="J28" s="37"/>
      <c r="K28" s="37"/>
      <c r="L28" s="37"/>
      <c r="M28" s="37"/>
      <c r="X28" s="162"/>
      <c r="Y28" s="162" t="s">
        <v>112</v>
      </c>
      <c r="Z28" s="162"/>
      <c r="AA28" s="162"/>
      <c r="AB28" s="162"/>
      <c r="AC28" s="162"/>
      <c r="AD28" s="162"/>
      <c r="AE28" s="162"/>
      <c r="AF28" s="162"/>
      <c r="AG28" s="162"/>
      <c r="AH28" s="162"/>
      <c r="AI28" s="162"/>
      <c r="AJ28" s="162"/>
      <c r="AK28" s="162"/>
      <c r="AL28" s="162"/>
      <c r="AM28" s="162"/>
      <c r="AN28" s="162"/>
    </row>
    <row r="29" spans="2:40" ht="21" customHeight="1">
      <c r="B29" s="56" t="s">
        <v>110</v>
      </c>
      <c r="C29" s="56"/>
      <c r="D29" s="56"/>
      <c r="E29" s="56"/>
      <c r="F29" s="56"/>
      <c r="G29" s="37"/>
      <c r="H29" s="37"/>
      <c r="I29" s="37"/>
      <c r="J29" s="37"/>
      <c r="K29" s="37"/>
      <c r="L29" s="37"/>
      <c r="M29" s="37"/>
      <c r="X29" s="162"/>
      <c r="Y29" s="162" t="s">
        <v>113</v>
      </c>
      <c r="Z29" s="162"/>
      <c r="AA29" s="162"/>
      <c r="AB29" s="162"/>
      <c r="AC29" s="162"/>
      <c r="AD29" s="162"/>
      <c r="AE29" s="162"/>
      <c r="AF29" s="162"/>
      <c r="AG29" s="162"/>
      <c r="AH29" s="162"/>
      <c r="AI29" s="162"/>
      <c r="AJ29" s="162"/>
      <c r="AK29" s="162"/>
      <c r="AL29" s="162"/>
      <c r="AM29" s="162"/>
      <c r="AN29" s="162"/>
    </row>
    <row r="30" spans="2:40" ht="21" customHeight="1">
      <c r="B30" s="389"/>
      <c r="C30" s="389"/>
      <c r="D30" s="389"/>
      <c r="E30" s="389"/>
      <c r="F30" s="389"/>
      <c r="G30" s="37"/>
      <c r="H30" s="37"/>
      <c r="I30" s="37"/>
      <c r="J30" s="37"/>
      <c r="K30" s="37"/>
      <c r="L30" s="37"/>
      <c r="M30" s="37"/>
      <c r="X30" s="162"/>
      <c r="Y30" s="162" t="s">
        <v>114</v>
      </c>
      <c r="Z30" s="162"/>
      <c r="AA30" s="162"/>
      <c r="AB30" s="162"/>
      <c r="AC30" s="162"/>
      <c r="AD30" s="162"/>
      <c r="AE30" s="162"/>
      <c r="AF30" s="162"/>
      <c r="AG30" s="162"/>
      <c r="AH30" s="162"/>
      <c r="AI30" s="162"/>
      <c r="AJ30" s="162"/>
      <c r="AK30" s="162"/>
      <c r="AL30" s="162"/>
      <c r="AM30" s="162"/>
      <c r="AN30" s="162"/>
    </row>
    <row r="31" spans="2:40" ht="21" customHeight="1">
      <c r="B31" s="136" t="s">
        <v>866</v>
      </c>
      <c r="C31" s="56"/>
      <c r="D31" s="56"/>
      <c r="E31" s="56"/>
      <c r="F31" s="56"/>
      <c r="G31" s="37"/>
      <c r="H31" s="37"/>
      <c r="I31" s="37"/>
      <c r="J31" s="37"/>
      <c r="K31" s="37"/>
      <c r="L31" s="37"/>
      <c r="M31" s="37"/>
      <c r="X31" s="162"/>
      <c r="Y31" s="162"/>
      <c r="Z31" s="162"/>
      <c r="AA31" s="162"/>
      <c r="AB31" s="162"/>
      <c r="AC31" s="162"/>
      <c r="AD31" s="162"/>
      <c r="AE31" s="162"/>
      <c r="AF31" s="162"/>
      <c r="AG31" s="162"/>
      <c r="AH31" s="162"/>
      <c r="AI31" s="162"/>
      <c r="AJ31" s="162"/>
      <c r="AK31" s="162"/>
      <c r="AL31" s="162"/>
      <c r="AM31" s="162"/>
      <c r="AN31" s="162"/>
    </row>
    <row r="32" spans="2:40" ht="21" customHeight="1">
      <c r="B32" s="144"/>
      <c r="C32" s="38"/>
      <c r="D32" s="38"/>
      <c r="E32" s="38"/>
      <c r="F32" s="38"/>
      <c r="G32" s="38"/>
      <c r="H32" s="38"/>
      <c r="I32" s="38"/>
      <c r="J32" s="38"/>
      <c r="K32" s="38"/>
      <c r="L32" s="38"/>
      <c r="M32" s="37"/>
      <c r="X32" s="162"/>
      <c r="Y32" s="162"/>
      <c r="Z32" s="162"/>
      <c r="AA32" s="162"/>
      <c r="AB32" s="162"/>
      <c r="AC32" s="162"/>
      <c r="AD32" s="162"/>
      <c r="AE32" s="162"/>
      <c r="AF32" s="162"/>
      <c r="AG32" s="162"/>
      <c r="AH32" s="162"/>
      <c r="AI32" s="162"/>
      <c r="AJ32" s="162"/>
      <c r="AK32" s="162"/>
      <c r="AL32" s="162"/>
      <c r="AM32" s="162"/>
      <c r="AN32" s="162"/>
    </row>
    <row r="33" spans="2:40" ht="21" customHeight="1">
      <c r="B33" s="61" t="s">
        <v>970</v>
      </c>
      <c r="C33" s="38"/>
      <c r="D33" s="38"/>
      <c r="E33" s="38"/>
      <c r="F33" s="38"/>
      <c r="G33" s="38"/>
      <c r="H33" s="38"/>
      <c r="I33" s="38"/>
      <c r="J33" s="38"/>
      <c r="K33" s="38"/>
      <c r="L33" s="38"/>
      <c r="M33" s="37"/>
      <c r="X33" s="162"/>
      <c r="Y33" s="162"/>
      <c r="Z33" s="162"/>
      <c r="AA33" s="162"/>
      <c r="AB33" s="162"/>
      <c r="AC33" s="162"/>
      <c r="AD33" s="162"/>
      <c r="AE33" s="162"/>
      <c r="AF33" s="162"/>
      <c r="AG33" s="162"/>
      <c r="AH33" s="162"/>
      <c r="AI33" s="162"/>
      <c r="AJ33" s="162"/>
      <c r="AK33" s="162"/>
      <c r="AL33" s="162"/>
      <c r="AM33" s="162"/>
      <c r="AN33" s="162"/>
    </row>
    <row r="34" spans="2:40" ht="21" customHeight="1">
      <c r="B34" s="375"/>
      <c r="C34" s="372"/>
      <c r="D34" s="372"/>
      <c r="E34" s="372"/>
      <c r="F34" s="372"/>
      <c r="G34" s="372"/>
      <c r="H34" s="372"/>
      <c r="I34" s="372"/>
      <c r="J34" s="372"/>
      <c r="K34" s="372"/>
      <c r="L34" s="37"/>
      <c r="M34" s="37"/>
      <c r="X34" s="162"/>
      <c r="Y34" s="162"/>
      <c r="Z34" s="162"/>
      <c r="AA34" s="162"/>
      <c r="AB34" s="162"/>
      <c r="AC34" s="162"/>
      <c r="AD34" s="162"/>
      <c r="AE34" s="162"/>
      <c r="AF34" s="162"/>
      <c r="AG34" s="162"/>
      <c r="AH34" s="162"/>
      <c r="AI34" s="162"/>
      <c r="AJ34" s="162"/>
      <c r="AK34" s="162"/>
      <c r="AL34" s="162"/>
      <c r="AM34" s="162"/>
      <c r="AN34" s="162"/>
    </row>
    <row r="35" spans="2:40" ht="21" customHeight="1">
      <c r="B35" s="56" t="s">
        <v>202</v>
      </c>
      <c r="C35" s="56"/>
      <c r="D35" s="56"/>
      <c r="E35" s="56"/>
      <c r="F35" s="56"/>
      <c r="G35" s="37"/>
      <c r="H35" s="37"/>
      <c r="I35" s="37"/>
      <c r="J35" s="37"/>
      <c r="K35" s="37"/>
      <c r="L35" s="37"/>
      <c r="M35" s="37"/>
      <c r="X35" s="162"/>
      <c r="Y35" s="162"/>
      <c r="Z35" s="162"/>
      <c r="AA35" s="162"/>
      <c r="AB35" s="162"/>
      <c r="AC35" s="162"/>
      <c r="AD35" s="162"/>
      <c r="AE35" s="162"/>
      <c r="AF35" s="162"/>
      <c r="AG35" s="162"/>
      <c r="AH35" s="162"/>
      <c r="AI35" s="162"/>
      <c r="AJ35" s="162"/>
      <c r="AK35" s="162"/>
      <c r="AL35" s="162"/>
      <c r="AM35" s="162"/>
      <c r="AN35" s="162"/>
    </row>
    <row r="36" spans="2:40" ht="24" customHeight="1">
      <c r="B36" s="124"/>
      <c r="C36" s="36"/>
      <c r="D36" s="60"/>
      <c r="E36" s="56"/>
      <c r="F36" s="56"/>
      <c r="G36" s="37"/>
      <c r="H36" s="37"/>
      <c r="I36" s="60"/>
      <c r="J36" s="37"/>
      <c r="K36" s="37"/>
      <c r="L36" s="37"/>
      <c r="M36" s="37"/>
      <c r="X36" s="162"/>
      <c r="Y36" s="162" t="s">
        <v>200</v>
      </c>
      <c r="Z36" s="162"/>
      <c r="AA36" s="162"/>
      <c r="AB36" s="162"/>
      <c r="AC36" s="162"/>
      <c r="AD36" s="162"/>
      <c r="AE36" s="162"/>
      <c r="AF36" s="162"/>
      <c r="AG36" s="162"/>
      <c r="AH36" s="162"/>
      <c r="AI36" s="162"/>
      <c r="AJ36" s="162"/>
      <c r="AK36" s="162"/>
      <c r="AL36" s="162"/>
      <c r="AM36" s="162"/>
      <c r="AN36" s="162"/>
    </row>
    <row r="37" spans="2:40" ht="18.75" customHeight="1">
      <c r="B37" s="136" t="s">
        <v>867</v>
      </c>
      <c r="C37" s="56"/>
      <c r="D37" s="56"/>
      <c r="E37" s="56"/>
      <c r="F37" s="56"/>
      <c r="G37" s="37"/>
      <c r="H37" s="37"/>
      <c r="I37" s="37"/>
      <c r="J37" s="37"/>
      <c r="K37" s="37"/>
      <c r="L37" s="37"/>
      <c r="M37" s="37"/>
      <c r="X37" s="162"/>
      <c r="Y37" s="162" t="s">
        <v>201</v>
      </c>
      <c r="Z37" s="162"/>
      <c r="AA37" s="162"/>
      <c r="AB37" s="162"/>
      <c r="AC37" s="162"/>
      <c r="AD37" s="162"/>
      <c r="AE37" s="162"/>
      <c r="AF37" s="162"/>
      <c r="AG37" s="162"/>
      <c r="AH37" s="162"/>
      <c r="AI37" s="162"/>
      <c r="AJ37" s="162"/>
      <c r="AK37" s="162"/>
      <c r="AL37" s="162"/>
      <c r="AM37" s="162"/>
      <c r="AN37" s="162"/>
    </row>
    <row r="38" spans="2:40" ht="18.75" customHeight="1">
      <c r="B38" s="136" t="s">
        <v>868</v>
      </c>
      <c r="C38" s="56"/>
      <c r="D38" s="56"/>
      <c r="E38" s="56"/>
      <c r="F38" s="56"/>
      <c r="G38" s="37"/>
      <c r="H38" s="37"/>
      <c r="I38" s="37"/>
      <c r="J38" s="37"/>
      <c r="K38" s="37"/>
      <c r="L38" s="37"/>
      <c r="M38" s="37"/>
      <c r="X38" s="162"/>
      <c r="Y38" s="162"/>
      <c r="Z38" s="162"/>
      <c r="AA38" s="162"/>
      <c r="AB38" s="162"/>
      <c r="AC38" s="162"/>
      <c r="AD38" s="162"/>
      <c r="AE38" s="162"/>
      <c r="AF38" s="162"/>
      <c r="AG38" s="162"/>
      <c r="AH38" s="162"/>
      <c r="AI38" s="162"/>
      <c r="AJ38" s="162"/>
      <c r="AK38" s="162"/>
      <c r="AL38" s="162"/>
      <c r="AM38" s="162"/>
      <c r="AN38" s="162"/>
    </row>
    <row r="39" spans="2:40" ht="18.75" customHeight="1">
      <c r="B39" s="138" t="s">
        <v>968</v>
      </c>
      <c r="C39" s="139"/>
      <c r="D39" s="139"/>
      <c r="E39" s="139"/>
      <c r="F39" s="139"/>
      <c r="G39" s="139"/>
      <c r="H39" s="137"/>
      <c r="I39" s="137"/>
      <c r="J39" s="137"/>
      <c r="K39" s="139"/>
      <c r="L39" s="136"/>
      <c r="M39" s="37"/>
    </row>
  </sheetData>
  <sheetProtection sheet="1" objects="1" scenarios="1"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K8" sqref="K8:L8"/>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6"/>
      <c r="C2" s="56"/>
      <c r="D2" s="37"/>
      <c r="E2" s="37"/>
      <c r="F2" s="56"/>
      <c r="G2" s="37"/>
      <c r="H2" s="37"/>
      <c r="I2" s="37"/>
      <c r="J2" s="37"/>
      <c r="K2" s="369" t="s">
        <v>203</v>
      </c>
      <c r="L2" s="369"/>
      <c r="M2" s="37"/>
    </row>
    <row r="3" spans="2:13" ht="21" customHeight="1">
      <c r="B3" s="56"/>
      <c r="C3" s="56"/>
      <c r="D3" s="37"/>
      <c r="E3" s="37"/>
      <c r="F3" s="56"/>
      <c r="G3" s="37"/>
      <c r="H3" s="37"/>
      <c r="I3" s="37"/>
      <c r="J3" s="37"/>
      <c r="K3" s="373" t="s">
        <v>812</v>
      </c>
      <c r="L3" s="373"/>
      <c r="M3" s="37"/>
    </row>
    <row r="4" spans="2:13" ht="21" customHeight="1">
      <c r="B4" s="37"/>
      <c r="C4" s="37"/>
      <c r="D4" s="37"/>
      <c r="E4" s="36"/>
      <c r="F4" s="36"/>
      <c r="G4" s="37"/>
      <c r="H4" s="37"/>
      <c r="I4" s="37"/>
      <c r="J4" s="37"/>
      <c r="K4" s="37"/>
      <c r="L4" s="37"/>
      <c r="M4" s="37"/>
    </row>
    <row r="5" spans="2:13" ht="21" customHeight="1">
      <c r="B5" s="56" t="s">
        <v>143</v>
      </c>
      <c r="C5" s="56"/>
      <c r="D5" s="56"/>
      <c r="E5" s="37"/>
      <c r="F5" s="37"/>
      <c r="G5" s="37"/>
      <c r="H5" s="37"/>
      <c r="I5" s="37"/>
      <c r="J5" s="37"/>
      <c r="K5" s="37"/>
      <c r="L5" s="37"/>
      <c r="M5" s="37"/>
    </row>
    <row r="6" spans="2:13" ht="21" customHeight="1">
      <c r="B6" s="37"/>
      <c r="C6" s="37"/>
      <c r="D6" s="37"/>
      <c r="E6" s="37"/>
      <c r="F6" s="37"/>
      <c r="G6" s="37"/>
      <c r="H6" s="37"/>
      <c r="I6" s="37"/>
      <c r="J6" s="37"/>
      <c r="K6" s="37"/>
      <c r="L6" s="37"/>
      <c r="M6" s="37"/>
    </row>
    <row r="7" spans="2:13" ht="21" customHeight="1">
      <c r="B7" s="37"/>
      <c r="C7" s="37"/>
      <c r="D7" s="37"/>
      <c r="E7" s="37"/>
      <c r="F7" s="389" t="s">
        <v>0</v>
      </c>
      <c r="G7" s="389"/>
      <c r="H7" s="389"/>
      <c r="I7" s="389"/>
      <c r="J7" s="389"/>
      <c r="K7" s="371"/>
      <c r="L7" s="372"/>
      <c r="M7" s="37"/>
    </row>
    <row r="8" spans="2:13" ht="21" customHeight="1">
      <c r="B8" s="37"/>
      <c r="C8" s="37"/>
      <c r="D8" s="37"/>
      <c r="E8" s="37"/>
      <c r="F8" s="389" t="s">
        <v>1</v>
      </c>
      <c r="G8" s="389"/>
      <c r="H8" s="389"/>
      <c r="I8" s="389"/>
      <c r="J8" s="389"/>
      <c r="K8" s="371"/>
      <c r="L8" s="372"/>
      <c r="M8" s="37"/>
    </row>
    <row r="9" spans="2:13" ht="21" customHeight="1">
      <c r="B9" s="37"/>
      <c r="C9" s="37"/>
      <c r="D9" s="37"/>
      <c r="E9" s="37"/>
      <c r="F9" s="389" t="s">
        <v>2</v>
      </c>
      <c r="G9" s="389"/>
      <c r="H9" s="389"/>
      <c r="I9" s="389"/>
      <c r="J9" s="389"/>
      <c r="K9" s="144"/>
      <c r="L9" s="36" t="s">
        <v>3</v>
      </c>
      <c r="M9" s="37"/>
    </row>
    <row r="10" spans="2:13" ht="21" customHeight="1">
      <c r="B10" s="37"/>
      <c r="C10" s="37"/>
      <c r="D10" s="37"/>
      <c r="E10" s="37"/>
      <c r="F10" s="37"/>
      <c r="G10" s="37"/>
      <c r="H10" s="37"/>
      <c r="I10" s="37"/>
      <c r="J10" s="37"/>
      <c r="K10" s="37"/>
      <c r="L10" s="37"/>
      <c r="M10" s="37"/>
    </row>
    <row r="11" spans="2:13" ht="21" customHeight="1">
      <c r="B11" s="388" t="s">
        <v>204</v>
      </c>
      <c r="C11" s="388"/>
      <c r="D11" s="388"/>
      <c r="E11" s="388"/>
      <c r="F11" s="388"/>
      <c r="G11" s="388"/>
      <c r="H11" s="388"/>
      <c r="I11" s="388"/>
      <c r="J11" s="388"/>
      <c r="K11" s="388"/>
      <c r="L11" s="388"/>
      <c r="M11" s="37"/>
    </row>
    <row r="12" spans="2:13" ht="21" customHeight="1">
      <c r="B12" s="37"/>
      <c r="C12" s="37"/>
      <c r="D12" s="37"/>
      <c r="E12" s="37"/>
      <c r="F12" s="37"/>
      <c r="G12" s="37"/>
      <c r="H12" s="37"/>
      <c r="I12" s="37"/>
      <c r="J12" s="37"/>
      <c r="K12" s="37"/>
      <c r="L12" s="37"/>
      <c r="M12" s="37"/>
    </row>
    <row r="13" spans="2:13" ht="21" customHeight="1">
      <c r="B13" s="71" t="s">
        <v>249</v>
      </c>
      <c r="C13" s="72"/>
      <c r="D13" s="72"/>
      <c r="E13" s="72"/>
      <c r="F13" s="72"/>
      <c r="G13" s="73"/>
      <c r="H13" s="73"/>
      <c r="I13" s="73"/>
      <c r="J13" s="73"/>
      <c r="K13" s="73"/>
      <c r="L13" s="73"/>
      <c r="M13" s="74"/>
    </row>
    <row r="14" spans="2:13" ht="21" customHeight="1">
      <c r="B14" s="75" t="s">
        <v>250</v>
      </c>
      <c r="C14" s="76"/>
      <c r="D14" s="76"/>
      <c r="E14" s="76"/>
      <c r="F14" s="76"/>
      <c r="G14" s="77"/>
      <c r="H14" s="77"/>
      <c r="I14" s="77"/>
      <c r="J14" s="77"/>
      <c r="K14" s="77"/>
      <c r="L14" s="77"/>
      <c r="M14" s="78"/>
    </row>
    <row r="15" spans="2:13" ht="21" customHeight="1">
      <c r="B15" s="75" t="s">
        <v>251</v>
      </c>
      <c r="C15" s="76"/>
      <c r="D15" s="76"/>
      <c r="E15" s="76"/>
      <c r="F15" s="76"/>
      <c r="G15" s="77"/>
      <c r="H15" s="77"/>
      <c r="I15" s="77"/>
      <c r="J15" s="77"/>
      <c r="K15" s="77"/>
      <c r="L15" s="77"/>
      <c r="M15" s="78"/>
    </row>
    <row r="16" spans="2:13" ht="21" customHeight="1">
      <c r="B16" s="75" t="s">
        <v>252</v>
      </c>
      <c r="C16" s="76"/>
      <c r="D16" s="76"/>
      <c r="E16" s="76"/>
      <c r="F16" s="76"/>
      <c r="G16" s="77"/>
      <c r="H16" s="77"/>
      <c r="I16" s="77"/>
      <c r="J16" s="77"/>
      <c r="K16" s="77"/>
      <c r="L16" s="77"/>
      <c r="M16" s="78"/>
    </row>
    <row r="17" spans="1:27" ht="21" customHeight="1">
      <c r="B17" s="75" t="s">
        <v>971</v>
      </c>
      <c r="C17" s="76"/>
      <c r="D17" s="76"/>
      <c r="E17" s="76"/>
      <c r="F17" s="76"/>
      <c r="G17" s="77"/>
      <c r="H17" s="77"/>
      <c r="I17" s="77"/>
      <c r="J17" s="77"/>
      <c r="K17" s="77"/>
      <c r="L17" s="77"/>
      <c r="M17" s="78"/>
      <c r="V17" s="162"/>
      <c r="W17" s="162"/>
      <c r="X17" s="162"/>
      <c r="Y17" s="162"/>
      <c r="Z17" s="162"/>
      <c r="AA17" s="162"/>
    </row>
    <row r="18" spans="1:27" ht="21" customHeight="1">
      <c r="B18" s="79" t="s">
        <v>253</v>
      </c>
      <c r="C18" s="80"/>
      <c r="D18" s="80"/>
      <c r="E18" s="80"/>
      <c r="F18" s="80"/>
      <c r="G18" s="81"/>
      <c r="H18" s="81"/>
      <c r="I18" s="81"/>
      <c r="J18" s="81"/>
      <c r="K18" s="81"/>
      <c r="L18" s="81"/>
      <c r="M18" s="82"/>
      <c r="V18" s="162"/>
      <c r="W18" s="162"/>
      <c r="X18" s="162"/>
      <c r="Y18" s="162"/>
      <c r="Z18" s="162"/>
      <c r="AA18" s="162"/>
    </row>
    <row r="19" spans="1:27" ht="21" customHeight="1">
      <c r="B19" s="56"/>
      <c r="C19" s="56"/>
      <c r="D19" s="56"/>
      <c r="E19" s="56"/>
      <c r="F19" s="56"/>
      <c r="G19" s="37"/>
      <c r="H19" s="37"/>
      <c r="I19" s="37"/>
      <c r="J19" s="37"/>
      <c r="K19" s="37"/>
      <c r="L19" s="37"/>
      <c r="M19" s="37"/>
      <c r="V19" s="162"/>
      <c r="W19" s="162"/>
      <c r="X19" s="170" t="s">
        <v>390</v>
      </c>
      <c r="Y19" s="162"/>
      <c r="Z19" s="162"/>
      <c r="AA19" s="162"/>
    </row>
    <row r="20" spans="1:27" ht="21" customHeight="1">
      <c r="A20" s="37"/>
      <c r="B20" s="119" t="s">
        <v>813</v>
      </c>
      <c r="C20" s="62"/>
      <c r="D20" s="62"/>
      <c r="E20" s="62"/>
      <c r="F20" s="62"/>
      <c r="G20" s="63"/>
      <c r="H20" s="63"/>
      <c r="I20" s="63"/>
      <c r="J20" s="63"/>
      <c r="K20" s="63"/>
      <c r="L20" s="63"/>
      <c r="M20" s="63"/>
      <c r="V20" s="162"/>
      <c r="W20" s="162"/>
      <c r="X20" s="170" t="b">
        <v>0</v>
      </c>
      <c r="Y20" s="162"/>
      <c r="Z20" s="162"/>
      <c r="AA20" s="162"/>
    </row>
    <row r="21" spans="1:27" ht="21" customHeight="1">
      <c r="B21" s="62" t="s">
        <v>254</v>
      </c>
      <c r="C21" s="62"/>
      <c r="D21" s="62"/>
      <c r="E21" s="62"/>
      <c r="F21" s="62"/>
      <c r="G21" s="63"/>
      <c r="H21" s="63"/>
      <c r="I21" s="63"/>
      <c r="J21" s="63"/>
      <c r="K21" s="63"/>
      <c r="L21" s="63"/>
      <c r="M21" s="63"/>
      <c r="V21" s="162"/>
      <c r="W21" s="162"/>
      <c r="X21" s="170" t="b">
        <v>0</v>
      </c>
      <c r="Y21" s="162"/>
      <c r="Z21" s="162"/>
      <c r="AA21" s="162"/>
    </row>
    <row r="22" spans="1:27" ht="21" customHeight="1">
      <c r="B22" s="399" t="s">
        <v>255</v>
      </c>
      <c r="C22" s="399"/>
      <c r="D22" s="399"/>
      <c r="E22" s="399"/>
      <c r="F22" s="62"/>
      <c r="G22" s="63"/>
      <c r="H22" s="63"/>
      <c r="I22" s="63"/>
      <c r="J22" s="63"/>
      <c r="K22" s="63"/>
      <c r="L22" s="63"/>
      <c r="M22" s="63"/>
      <c r="V22" s="162"/>
      <c r="W22" s="162"/>
      <c r="X22" s="170" t="b">
        <v>0</v>
      </c>
      <c r="Y22" s="162"/>
      <c r="Z22" s="162"/>
      <c r="AA22" s="162"/>
    </row>
    <row r="23" spans="1:27" ht="21" customHeight="1">
      <c r="A23" s="37"/>
      <c r="B23" s="118" t="s">
        <v>814</v>
      </c>
      <c r="C23" s="62"/>
      <c r="D23" s="62"/>
      <c r="E23" s="62"/>
      <c r="F23" s="62"/>
      <c r="G23" s="63"/>
      <c r="H23" s="63"/>
      <c r="I23" s="63"/>
      <c r="J23" s="63"/>
      <c r="K23" s="63"/>
      <c r="L23" s="63"/>
      <c r="M23" s="63"/>
    </row>
    <row r="24" spans="1:27" ht="21" customHeight="1">
      <c r="B24" s="399" t="s">
        <v>256</v>
      </c>
      <c r="C24" s="399"/>
      <c r="D24" s="400"/>
      <c r="E24" s="400"/>
      <c r="F24" s="400"/>
      <c r="G24" s="400"/>
      <c r="H24" s="400"/>
      <c r="I24" s="400"/>
      <c r="J24" s="400"/>
      <c r="K24" s="400"/>
      <c r="L24" s="400"/>
      <c r="M24" s="400"/>
    </row>
    <row r="25" spans="1:27" ht="21" customHeight="1">
      <c r="B25" s="62" t="s">
        <v>257</v>
      </c>
      <c r="C25" s="62"/>
      <c r="D25" s="62"/>
      <c r="E25" s="62"/>
      <c r="F25" s="62"/>
      <c r="G25" s="63"/>
      <c r="H25" s="63"/>
      <c r="I25" s="63"/>
      <c r="J25" s="63"/>
      <c r="K25" s="63"/>
      <c r="L25" s="63"/>
      <c r="M25" s="63"/>
    </row>
    <row r="26" spans="1:27" ht="21" customHeight="1">
      <c r="B26" s="136" t="s">
        <v>869</v>
      </c>
      <c r="C26" s="56"/>
      <c r="D26" s="56"/>
      <c r="E26" s="56"/>
      <c r="F26" s="56"/>
      <c r="G26" s="37"/>
      <c r="H26" s="37"/>
      <c r="I26" s="37"/>
      <c r="J26" s="37"/>
      <c r="K26" s="37"/>
      <c r="L26" s="37"/>
      <c r="M26" s="37"/>
    </row>
    <row r="27" spans="1:27" ht="21" customHeight="1">
      <c r="B27" s="64" t="s">
        <v>205</v>
      </c>
      <c r="C27" s="56"/>
      <c r="D27" s="56"/>
      <c r="E27" s="56"/>
      <c r="F27" s="56"/>
      <c r="G27" s="37"/>
      <c r="H27" s="37"/>
      <c r="I27" s="37"/>
      <c r="J27" s="37"/>
      <c r="K27" s="37"/>
      <c r="L27" s="37"/>
      <c r="M27" s="37"/>
    </row>
    <row r="28" spans="1:27" ht="21" customHeight="1">
      <c r="B28" s="64" t="s">
        <v>206</v>
      </c>
      <c r="C28" s="56"/>
      <c r="D28" s="56"/>
      <c r="E28" s="56"/>
      <c r="F28" s="56"/>
      <c r="G28" s="37"/>
      <c r="H28" s="37"/>
      <c r="I28" s="37"/>
      <c r="J28" s="37"/>
      <c r="K28" s="37"/>
      <c r="L28" s="37"/>
      <c r="M28" s="37"/>
    </row>
    <row r="29" spans="1:27" ht="21" customHeight="1">
      <c r="A29" s="37"/>
      <c r="B29" s="118" t="s">
        <v>815</v>
      </c>
      <c r="C29" s="56"/>
      <c r="D29" s="56"/>
      <c r="E29" s="56"/>
      <c r="F29" s="56"/>
      <c r="G29" s="37"/>
      <c r="H29" s="37"/>
      <c r="I29" s="37"/>
      <c r="J29" s="37"/>
      <c r="K29" s="37"/>
      <c r="L29" s="37"/>
      <c r="M29" s="37"/>
    </row>
    <row r="30" spans="1:27" ht="21" customHeight="1">
      <c r="B30" s="389" t="s">
        <v>207</v>
      </c>
      <c r="C30" s="389"/>
      <c r="D30" s="389"/>
      <c r="E30" s="389"/>
      <c r="F30" s="389"/>
      <c r="G30" s="37"/>
      <c r="H30" s="37"/>
      <c r="I30" s="37"/>
      <c r="J30" s="37"/>
      <c r="K30" s="37"/>
      <c r="L30" s="37"/>
      <c r="M30" s="37"/>
    </row>
    <row r="31" spans="1:27" ht="21" customHeight="1">
      <c r="B31" s="136" t="s">
        <v>870</v>
      </c>
      <c r="C31" s="56"/>
      <c r="D31" s="56"/>
      <c r="E31" s="56"/>
      <c r="F31" s="56"/>
      <c r="G31" s="37"/>
      <c r="H31" s="37"/>
      <c r="I31" s="37"/>
      <c r="J31" s="37"/>
      <c r="K31" s="37"/>
      <c r="L31" s="37"/>
      <c r="M31" s="37"/>
    </row>
    <row r="32" spans="1:27" ht="21" customHeight="1">
      <c r="B32" s="64" t="s">
        <v>208</v>
      </c>
      <c r="C32" s="64"/>
      <c r="D32" s="64"/>
      <c r="E32" s="64"/>
      <c r="F32" s="64"/>
      <c r="G32" s="65"/>
      <c r="H32" s="65"/>
      <c r="I32" s="65"/>
      <c r="J32" s="65"/>
      <c r="K32" s="65"/>
      <c r="L32" s="65"/>
      <c r="M32" s="65"/>
    </row>
    <row r="33" spans="2:13" ht="21" customHeight="1">
      <c r="B33" s="401" t="s">
        <v>258</v>
      </c>
      <c r="C33" s="218"/>
      <c r="D33" s="218"/>
      <c r="E33" s="218"/>
      <c r="F33" s="218"/>
      <c r="G33" s="218"/>
      <c r="H33" s="218"/>
      <c r="I33" s="218"/>
      <c r="J33" s="218"/>
      <c r="K33" s="218"/>
      <c r="L33" s="218"/>
      <c r="M33" s="218"/>
    </row>
    <row r="34" spans="2:13" ht="21" customHeight="1">
      <c r="B34" s="66" t="s">
        <v>259</v>
      </c>
      <c r="C34" s="67"/>
      <c r="D34" s="67"/>
      <c r="E34" s="67"/>
      <c r="F34" s="67"/>
      <c r="G34" s="67"/>
      <c r="H34" s="67"/>
      <c r="I34" s="67"/>
      <c r="J34" s="67"/>
      <c r="K34" s="67"/>
      <c r="L34" s="67"/>
      <c r="M34" s="65"/>
    </row>
    <row r="35" spans="2:13" ht="21" customHeight="1">
      <c r="B35" s="64" t="s">
        <v>261</v>
      </c>
      <c r="C35" s="64"/>
      <c r="D35" s="64"/>
      <c r="E35" s="64"/>
      <c r="F35" s="64"/>
      <c r="G35" s="65"/>
      <c r="H35" s="65"/>
      <c r="I35" s="65"/>
      <c r="J35" s="65"/>
      <c r="K35" s="65"/>
      <c r="L35" s="65"/>
      <c r="M35" s="65"/>
    </row>
    <row r="36" spans="2:13" ht="21" customHeight="1">
      <c r="B36" s="64" t="s">
        <v>260</v>
      </c>
      <c r="C36" s="64"/>
      <c r="D36" s="64"/>
      <c r="E36" s="64"/>
      <c r="F36" s="64"/>
      <c r="G36" s="65"/>
      <c r="H36" s="65"/>
      <c r="I36" s="65"/>
      <c r="J36" s="65"/>
      <c r="K36" s="65"/>
      <c r="L36" s="65"/>
      <c r="M36" s="65"/>
    </row>
    <row r="37" spans="2:13" ht="24" customHeight="1">
      <c r="B37" s="396" t="s">
        <v>262</v>
      </c>
      <c r="C37" s="397"/>
      <c r="D37" s="398"/>
      <c r="E37" s="50"/>
      <c r="F37" s="50"/>
      <c r="G37" s="46"/>
      <c r="H37" s="46"/>
      <c r="I37" s="83"/>
      <c r="J37" s="46"/>
      <c r="K37" s="46"/>
      <c r="L37" s="46"/>
      <c r="M37" s="39"/>
    </row>
    <row r="38" spans="2:13" ht="18.75" customHeight="1">
      <c r="B38" s="391"/>
      <c r="C38" s="372"/>
      <c r="D38" s="372"/>
      <c r="E38" s="372"/>
      <c r="F38" s="372"/>
      <c r="G38" s="372"/>
      <c r="H38" s="372"/>
      <c r="I38" s="372"/>
      <c r="J38" s="372"/>
      <c r="K38" s="372"/>
      <c r="L38" s="372"/>
      <c r="M38" s="392"/>
    </row>
    <row r="39" spans="2:13" ht="18.75" customHeight="1">
      <c r="B39" s="393"/>
      <c r="C39" s="394"/>
      <c r="D39" s="394"/>
      <c r="E39" s="394"/>
      <c r="F39" s="394"/>
      <c r="G39" s="394"/>
      <c r="H39" s="394"/>
      <c r="I39" s="394"/>
      <c r="J39" s="394"/>
      <c r="K39" s="394"/>
      <c r="L39" s="394"/>
      <c r="M39" s="395"/>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K37" sqref="K37:N3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6"/>
      <c r="C2" s="56"/>
      <c r="D2" s="37"/>
      <c r="E2" s="37"/>
      <c r="F2" s="56"/>
      <c r="G2" s="37"/>
      <c r="H2" s="37"/>
      <c r="I2" s="37"/>
      <c r="J2" s="37"/>
      <c r="K2" s="36"/>
      <c r="L2" s="369" t="s">
        <v>214</v>
      </c>
      <c r="M2" s="191"/>
    </row>
    <row r="3" spans="2:15" ht="21" customHeight="1">
      <c r="B3" s="56"/>
      <c r="C3" s="56"/>
      <c r="D3" s="37"/>
      <c r="E3" s="37"/>
      <c r="F3" s="56"/>
      <c r="G3" s="37"/>
      <c r="H3" s="37"/>
      <c r="I3" s="37"/>
      <c r="J3" s="37"/>
      <c r="K3" s="431" t="s">
        <v>816</v>
      </c>
      <c r="L3" s="432"/>
      <c r="M3" s="432"/>
      <c r="N3" s="432"/>
    </row>
    <row r="4" spans="2:15" ht="12.75" customHeight="1">
      <c r="B4" s="37"/>
      <c r="C4" s="37"/>
      <c r="D4" s="37"/>
      <c r="E4" s="36"/>
      <c r="F4" s="36"/>
      <c r="G4" s="37"/>
      <c r="H4" s="37"/>
      <c r="I4" s="37"/>
      <c r="J4" s="37"/>
      <c r="K4" s="37"/>
      <c r="L4" s="37"/>
      <c r="M4" s="37"/>
    </row>
    <row r="5" spans="2:15" ht="21" customHeight="1">
      <c r="B5" s="56" t="s">
        <v>143</v>
      </c>
      <c r="C5" s="56"/>
      <c r="D5" s="56"/>
      <c r="E5" s="37"/>
      <c r="F5" s="37"/>
      <c r="G5" s="37"/>
      <c r="H5" s="37"/>
      <c r="I5" s="37"/>
      <c r="J5" s="37"/>
      <c r="K5" s="37"/>
      <c r="L5" s="37"/>
      <c r="M5" s="37"/>
    </row>
    <row r="6" spans="2:15" ht="14.25" customHeight="1">
      <c r="B6" s="37"/>
      <c r="C6" s="37"/>
      <c r="D6" s="37"/>
      <c r="E6" s="37"/>
      <c r="F6" s="37"/>
      <c r="G6" s="37"/>
      <c r="H6" s="37"/>
      <c r="I6" s="37"/>
      <c r="J6" s="37"/>
      <c r="K6" s="37"/>
      <c r="L6" s="37"/>
      <c r="M6" s="37"/>
    </row>
    <row r="7" spans="2:15" ht="21" customHeight="1">
      <c r="B7" s="37"/>
      <c r="C7" s="37"/>
      <c r="D7" s="37"/>
      <c r="E7" s="37"/>
      <c r="G7" s="56" t="s">
        <v>0</v>
      </c>
      <c r="J7" s="375"/>
      <c r="K7" s="372"/>
      <c r="L7" s="372"/>
      <c r="M7" s="372"/>
      <c r="N7" s="372"/>
      <c r="O7" s="42"/>
    </row>
    <row r="8" spans="2:15" ht="21" customHeight="1">
      <c r="B8" s="37"/>
      <c r="C8" s="37"/>
      <c r="D8" s="37"/>
      <c r="E8" s="37"/>
      <c r="G8" s="56" t="s">
        <v>1</v>
      </c>
      <c r="J8" s="375"/>
      <c r="K8" s="372"/>
      <c r="L8" s="372"/>
      <c r="M8" s="372"/>
      <c r="N8" s="372"/>
      <c r="O8" s="29"/>
    </row>
    <row r="9" spans="2:15" ht="21" customHeight="1">
      <c r="B9" s="37"/>
      <c r="C9" s="37"/>
      <c r="D9" s="37"/>
      <c r="E9" s="37"/>
      <c r="G9" s="56" t="s">
        <v>2</v>
      </c>
      <c r="J9" s="56"/>
      <c r="K9" s="371"/>
      <c r="L9" s="372"/>
      <c r="M9" s="372"/>
      <c r="N9" s="185" t="s">
        <v>3</v>
      </c>
    </row>
    <row r="10" spans="2:15" ht="15.75" customHeight="1">
      <c r="B10" s="37"/>
      <c r="C10" s="37"/>
      <c r="D10" s="37"/>
      <c r="E10" s="37"/>
      <c r="F10" s="37"/>
      <c r="G10" s="37"/>
      <c r="H10" s="160" t="s">
        <v>972</v>
      </c>
      <c r="I10" s="37"/>
      <c r="J10" s="37"/>
      <c r="K10" s="37"/>
      <c r="L10" s="37"/>
      <c r="M10" s="37"/>
    </row>
    <row r="11" spans="2:15" ht="21" customHeight="1">
      <c r="B11" s="388" t="s">
        <v>209</v>
      </c>
      <c r="C11" s="388"/>
      <c r="D11" s="388"/>
      <c r="E11" s="388"/>
      <c r="F11" s="388"/>
      <c r="G11" s="388"/>
      <c r="H11" s="388"/>
      <c r="I11" s="388"/>
      <c r="J11" s="388"/>
      <c r="K11" s="388"/>
      <c r="L11" s="388"/>
      <c r="M11" s="37"/>
    </row>
    <row r="12" spans="2:15" ht="9.75" customHeight="1">
      <c r="B12" s="37"/>
      <c r="C12" s="37"/>
      <c r="D12" s="37"/>
      <c r="E12" s="37"/>
      <c r="F12" s="37"/>
      <c r="G12" s="37"/>
      <c r="H12" s="37"/>
      <c r="I12" s="37"/>
      <c r="J12" s="37"/>
      <c r="K12" s="37"/>
      <c r="L12" s="37"/>
      <c r="M12" s="37"/>
    </row>
    <row r="13" spans="2:15" ht="21" customHeight="1">
      <c r="B13" s="422" t="s">
        <v>1018</v>
      </c>
      <c r="C13" s="423"/>
      <c r="D13" s="423"/>
      <c r="E13" s="423"/>
      <c r="F13" s="423"/>
      <c r="G13" s="423"/>
      <c r="H13" s="423"/>
      <c r="I13" s="423"/>
      <c r="J13" s="423"/>
      <c r="K13" s="423"/>
      <c r="L13" s="423"/>
      <c r="M13" s="423"/>
      <c r="N13" s="424"/>
    </row>
    <row r="14" spans="2:15" ht="21" customHeight="1">
      <c r="B14" s="425"/>
      <c r="C14" s="426"/>
      <c r="D14" s="426"/>
      <c r="E14" s="426"/>
      <c r="F14" s="426"/>
      <c r="G14" s="426"/>
      <c r="H14" s="426"/>
      <c r="I14" s="426"/>
      <c r="J14" s="426"/>
      <c r="K14" s="426"/>
      <c r="L14" s="426"/>
      <c r="M14" s="426"/>
      <c r="N14" s="427"/>
    </row>
    <row r="15" spans="2:15" ht="21" customHeight="1">
      <c r="B15" s="425"/>
      <c r="C15" s="426"/>
      <c r="D15" s="426"/>
      <c r="E15" s="426"/>
      <c r="F15" s="426"/>
      <c r="G15" s="426"/>
      <c r="H15" s="426"/>
      <c r="I15" s="426"/>
      <c r="J15" s="426"/>
      <c r="K15" s="426"/>
      <c r="L15" s="426"/>
      <c r="M15" s="426"/>
      <c r="N15" s="427"/>
    </row>
    <row r="16" spans="2:15" ht="21" customHeight="1">
      <c r="B16" s="428"/>
      <c r="C16" s="429"/>
      <c r="D16" s="429"/>
      <c r="E16" s="429"/>
      <c r="F16" s="429"/>
      <c r="G16" s="429"/>
      <c r="H16" s="429"/>
      <c r="I16" s="429"/>
      <c r="J16" s="429"/>
      <c r="K16" s="429"/>
      <c r="L16" s="429"/>
      <c r="M16" s="429"/>
      <c r="N16" s="430"/>
    </row>
    <row r="17" spans="2:25" ht="12" customHeight="1">
      <c r="B17" s="56"/>
      <c r="C17" s="56"/>
      <c r="D17" s="56"/>
      <c r="E17" s="56"/>
      <c r="F17" s="56"/>
      <c r="G17" s="37"/>
      <c r="H17" s="37"/>
      <c r="I17" s="37"/>
      <c r="J17" s="37"/>
      <c r="K17" s="37"/>
      <c r="L17" s="37"/>
      <c r="M17" s="37"/>
    </row>
    <row r="18" spans="2:25" ht="42" customHeight="1">
      <c r="B18" s="35" t="s">
        <v>210</v>
      </c>
      <c r="C18" s="213"/>
      <c r="D18" s="214"/>
      <c r="E18" s="214"/>
      <c r="F18" s="214"/>
      <c r="G18" s="215"/>
      <c r="H18" s="316" t="s">
        <v>871</v>
      </c>
      <c r="I18" s="406"/>
      <c r="J18" s="406"/>
      <c r="K18" s="213"/>
      <c r="L18" s="407"/>
      <c r="M18" s="214"/>
      <c r="N18" s="215"/>
    </row>
    <row r="19" spans="2:25" ht="21" customHeight="1">
      <c r="B19" s="414" t="s">
        <v>211</v>
      </c>
      <c r="C19" s="417"/>
      <c r="D19" s="418"/>
      <c r="E19" s="418"/>
      <c r="F19" s="418"/>
      <c r="G19" s="418"/>
      <c r="H19" s="418"/>
      <c r="I19" s="418"/>
      <c r="J19" s="418"/>
      <c r="K19" s="418"/>
      <c r="L19" s="418"/>
      <c r="M19" s="418"/>
      <c r="N19" s="419"/>
    </row>
    <row r="20" spans="2:25" ht="21" customHeight="1">
      <c r="B20" s="415"/>
      <c r="C20" s="420"/>
      <c r="D20" s="421"/>
      <c r="E20" s="421"/>
      <c r="F20" s="421"/>
      <c r="G20" s="421"/>
      <c r="H20" s="421"/>
      <c r="I20" s="421"/>
      <c r="J20" s="421"/>
      <c r="K20" s="421"/>
      <c r="L20" s="421"/>
      <c r="M20" s="421"/>
      <c r="N20" s="392"/>
    </row>
    <row r="21" spans="2:25" ht="21" customHeight="1">
      <c r="B21" s="415"/>
      <c r="C21" s="420"/>
      <c r="D21" s="421"/>
      <c r="E21" s="421"/>
      <c r="F21" s="421"/>
      <c r="G21" s="421"/>
      <c r="H21" s="421"/>
      <c r="I21" s="421"/>
      <c r="J21" s="421"/>
      <c r="K21" s="421"/>
      <c r="L21" s="421"/>
      <c r="M21" s="421"/>
      <c r="N21" s="392"/>
    </row>
    <row r="22" spans="2:25" ht="21" customHeight="1">
      <c r="B22" s="415"/>
      <c r="C22" s="420"/>
      <c r="D22" s="421"/>
      <c r="E22" s="421"/>
      <c r="F22" s="421"/>
      <c r="G22" s="421"/>
      <c r="H22" s="421"/>
      <c r="I22" s="421"/>
      <c r="J22" s="421"/>
      <c r="K22" s="421"/>
      <c r="L22" s="421"/>
      <c r="M22" s="421"/>
      <c r="N22" s="392"/>
    </row>
    <row r="23" spans="2:25" ht="21" customHeight="1">
      <c r="B23" s="415"/>
      <c r="C23" s="420"/>
      <c r="D23" s="421"/>
      <c r="E23" s="421"/>
      <c r="F23" s="421"/>
      <c r="G23" s="421"/>
      <c r="H23" s="421"/>
      <c r="I23" s="421"/>
      <c r="J23" s="421"/>
      <c r="K23" s="421"/>
      <c r="L23" s="421"/>
      <c r="M23" s="421"/>
      <c r="N23" s="392"/>
    </row>
    <row r="24" spans="2:25" ht="21" customHeight="1">
      <c r="B24" s="415"/>
      <c r="C24" s="420"/>
      <c r="D24" s="421"/>
      <c r="E24" s="421"/>
      <c r="F24" s="421"/>
      <c r="G24" s="421"/>
      <c r="H24" s="421"/>
      <c r="I24" s="421"/>
      <c r="J24" s="421"/>
      <c r="K24" s="421"/>
      <c r="L24" s="421"/>
      <c r="M24" s="421"/>
      <c r="N24" s="392"/>
    </row>
    <row r="25" spans="2:25" ht="21" customHeight="1">
      <c r="B25" s="416"/>
      <c r="C25" s="393"/>
      <c r="D25" s="394"/>
      <c r="E25" s="394"/>
      <c r="F25" s="394"/>
      <c r="G25" s="394"/>
      <c r="H25" s="394"/>
      <c r="I25" s="394"/>
      <c r="J25" s="394"/>
      <c r="K25" s="394"/>
      <c r="L25" s="394"/>
      <c r="M25" s="394"/>
      <c r="N25" s="395"/>
    </row>
    <row r="26" spans="2:25" ht="21" customHeight="1">
      <c r="B26" s="414" t="s">
        <v>973</v>
      </c>
      <c r="C26" s="417"/>
      <c r="D26" s="418"/>
      <c r="E26" s="418"/>
      <c r="F26" s="418"/>
      <c r="G26" s="418"/>
      <c r="H26" s="418"/>
      <c r="I26" s="418"/>
      <c r="J26" s="418"/>
      <c r="K26" s="418"/>
      <c r="L26" s="418"/>
      <c r="M26" s="418"/>
      <c r="N26" s="419"/>
      <c r="Y26" s="1" t="s">
        <v>112</v>
      </c>
    </row>
    <row r="27" spans="2:25" ht="21" customHeight="1">
      <c r="B27" s="415"/>
      <c r="C27" s="420"/>
      <c r="D27" s="421"/>
      <c r="E27" s="421"/>
      <c r="F27" s="421"/>
      <c r="G27" s="421"/>
      <c r="H27" s="421"/>
      <c r="I27" s="421"/>
      <c r="J27" s="421"/>
      <c r="K27" s="421"/>
      <c r="L27" s="421"/>
      <c r="M27" s="421"/>
      <c r="N27" s="392"/>
      <c r="Y27" s="1" t="s">
        <v>113</v>
      </c>
    </row>
    <row r="28" spans="2:25" ht="21" customHeight="1">
      <c r="B28" s="415"/>
      <c r="C28" s="420"/>
      <c r="D28" s="421"/>
      <c r="E28" s="421"/>
      <c r="F28" s="421"/>
      <c r="G28" s="421"/>
      <c r="H28" s="421"/>
      <c r="I28" s="421"/>
      <c r="J28" s="421"/>
      <c r="K28" s="421"/>
      <c r="L28" s="421"/>
      <c r="M28" s="421"/>
      <c r="N28" s="392"/>
      <c r="Y28" s="1" t="s">
        <v>114</v>
      </c>
    </row>
    <row r="29" spans="2:25" ht="21" customHeight="1">
      <c r="B29" s="415"/>
      <c r="C29" s="420"/>
      <c r="D29" s="421"/>
      <c r="E29" s="421"/>
      <c r="F29" s="421"/>
      <c r="G29" s="421"/>
      <c r="H29" s="421"/>
      <c r="I29" s="421"/>
      <c r="J29" s="421"/>
      <c r="K29" s="421"/>
      <c r="L29" s="421"/>
      <c r="M29" s="421"/>
      <c r="N29" s="392"/>
    </row>
    <row r="30" spans="2:25" ht="21" customHeight="1">
      <c r="B30" s="415"/>
      <c r="C30" s="420"/>
      <c r="D30" s="421"/>
      <c r="E30" s="421"/>
      <c r="F30" s="421"/>
      <c r="G30" s="421"/>
      <c r="H30" s="421"/>
      <c r="I30" s="421"/>
      <c r="J30" s="421"/>
      <c r="K30" s="421"/>
      <c r="L30" s="421"/>
      <c r="M30" s="421"/>
      <c r="N30" s="392"/>
    </row>
    <row r="31" spans="2:25" ht="21" customHeight="1">
      <c r="B31" s="416"/>
      <c r="C31" s="393"/>
      <c r="D31" s="394"/>
      <c r="E31" s="394"/>
      <c r="F31" s="394"/>
      <c r="G31" s="394"/>
      <c r="H31" s="394"/>
      <c r="I31" s="394"/>
      <c r="J31" s="394"/>
      <c r="K31" s="394"/>
      <c r="L31" s="394"/>
      <c r="M31" s="394"/>
      <c r="N31" s="395"/>
    </row>
    <row r="32" spans="2:25" ht="22.5" customHeight="1">
      <c r="B32" s="402" t="s">
        <v>212</v>
      </c>
      <c r="C32" s="172"/>
      <c r="D32" s="408" t="s">
        <v>1009</v>
      </c>
      <c r="E32" s="409"/>
      <c r="F32" s="410"/>
      <c r="G32" s="174"/>
      <c r="H32" s="435" t="s">
        <v>1010</v>
      </c>
      <c r="I32" s="436"/>
      <c r="J32" s="437"/>
      <c r="K32" s="174"/>
      <c r="L32" s="435" t="s">
        <v>1017</v>
      </c>
      <c r="M32" s="436"/>
      <c r="N32" s="437"/>
      <c r="Y32" s="1" t="s">
        <v>215</v>
      </c>
    </row>
    <row r="33" spans="2:14" ht="36" customHeight="1">
      <c r="B33" s="403"/>
      <c r="C33" s="173"/>
      <c r="D33" s="439" t="s">
        <v>1011</v>
      </c>
      <c r="E33" s="436"/>
      <c r="F33" s="437"/>
      <c r="G33" s="175"/>
      <c r="H33" s="440" t="s">
        <v>948</v>
      </c>
      <c r="I33" s="441"/>
      <c r="J33" s="442"/>
      <c r="K33" s="116"/>
      <c r="L33" s="438"/>
      <c r="M33" s="436"/>
      <c r="N33" s="437"/>
    </row>
    <row r="34" spans="2:14" ht="27.75" customHeight="1">
      <c r="B34" s="404" t="s">
        <v>213</v>
      </c>
      <c r="C34" s="172"/>
      <c r="D34" s="408" t="s">
        <v>1012</v>
      </c>
      <c r="E34" s="409"/>
      <c r="F34" s="410"/>
      <c r="G34" s="174"/>
      <c r="H34" s="408" t="s">
        <v>1014</v>
      </c>
      <c r="I34" s="409"/>
      <c r="J34" s="410"/>
      <c r="K34" s="174"/>
      <c r="L34" s="408" t="s">
        <v>1016</v>
      </c>
      <c r="M34" s="409"/>
      <c r="N34" s="410"/>
    </row>
    <row r="35" spans="2:14" ht="25.5" customHeight="1">
      <c r="B35" s="405"/>
      <c r="C35" s="173"/>
      <c r="D35" s="439" t="s">
        <v>1013</v>
      </c>
      <c r="E35" s="436"/>
      <c r="F35" s="437"/>
      <c r="G35" s="175"/>
      <c r="H35" s="439" t="s">
        <v>1015</v>
      </c>
      <c r="I35" s="436"/>
      <c r="J35" s="437"/>
      <c r="K35" s="89"/>
      <c r="L35" s="411"/>
      <c r="M35" s="412"/>
      <c r="N35" s="413"/>
    </row>
    <row r="36" spans="2:14" ht="60.75" customHeight="1">
      <c r="B36" s="282" t="s">
        <v>872</v>
      </c>
      <c r="C36" s="282"/>
      <c r="D36" s="282"/>
      <c r="E36" s="282"/>
      <c r="F36" s="282"/>
      <c r="G36" s="282"/>
      <c r="H36" s="282"/>
      <c r="I36" s="282"/>
      <c r="J36" s="282"/>
      <c r="K36" s="282"/>
      <c r="L36" s="282"/>
      <c r="M36" s="282"/>
      <c r="N36" s="282"/>
    </row>
    <row r="37" spans="2:14">
      <c r="B37" s="131" t="s">
        <v>873</v>
      </c>
      <c r="C37" s="433"/>
      <c r="D37" s="433"/>
      <c r="E37" s="433"/>
      <c r="F37" s="433"/>
      <c r="G37" s="433"/>
      <c r="H37" s="231" t="s">
        <v>874</v>
      </c>
      <c r="I37" s="317"/>
      <c r="J37" s="317"/>
      <c r="K37" s="433"/>
      <c r="L37" s="434"/>
      <c r="M37" s="434"/>
      <c r="N37" s="434"/>
    </row>
  </sheetData>
  <sheetProtection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5"/>
  <sheetViews>
    <sheetView showGridLines="0" zoomScaleNormal="100" zoomScaleSheetLayoutView="115" workbookViewId="0">
      <selection activeCell="D6" sqref="D6:J6"/>
    </sheetView>
  </sheetViews>
  <sheetFormatPr defaultRowHeight="14.25"/>
  <cols>
    <col min="1" max="10" width="8.625" style="1" customWidth="1"/>
    <col min="11" max="83" width="0" style="1" hidden="1" customWidth="1"/>
    <col min="84" max="16384" width="9" style="1"/>
  </cols>
  <sheetData>
    <row r="2" spans="1:10" ht="21" customHeight="1">
      <c r="B2" s="443" t="s">
        <v>216</v>
      </c>
      <c r="C2" s="444"/>
      <c r="D2" s="37"/>
      <c r="E2" s="37"/>
      <c r="F2" s="56"/>
      <c r="G2" s="37"/>
      <c r="J2" s="185" t="s">
        <v>1007</v>
      </c>
    </row>
    <row r="3" spans="1:10" ht="21" customHeight="1">
      <c r="A3" s="29"/>
      <c r="B3" s="56"/>
      <c r="C3" s="56"/>
      <c r="D3" s="56"/>
      <c r="E3" s="56"/>
      <c r="F3" s="56"/>
      <c r="G3" s="56"/>
      <c r="H3" s="56"/>
      <c r="I3" s="56"/>
      <c r="J3" s="56"/>
    </row>
    <row r="4" spans="1:10" ht="21" customHeight="1">
      <c r="A4" s="29"/>
      <c r="B4" s="56"/>
      <c r="C4" s="56"/>
      <c r="D4" s="56"/>
      <c r="E4" s="68" t="s">
        <v>223</v>
      </c>
      <c r="F4" s="36"/>
      <c r="G4" s="56"/>
      <c r="H4" s="56"/>
      <c r="I4" s="56"/>
      <c r="J4" s="56"/>
    </row>
    <row r="5" spans="1:10" ht="21" customHeight="1">
      <c r="A5" s="29"/>
      <c r="B5" s="56"/>
      <c r="C5" s="56"/>
      <c r="D5" s="56"/>
      <c r="E5" s="56"/>
      <c r="F5" s="56"/>
      <c r="G5" s="56"/>
      <c r="H5" s="56"/>
      <c r="I5" s="56"/>
      <c r="J5" s="56"/>
    </row>
    <row r="6" spans="1:10" ht="21" customHeight="1">
      <c r="A6" s="29"/>
      <c r="B6" s="48" t="s">
        <v>217</v>
      </c>
      <c r="C6" s="49"/>
      <c r="D6" s="213"/>
      <c r="E6" s="407"/>
      <c r="F6" s="407"/>
      <c r="G6" s="407"/>
      <c r="H6" s="407"/>
      <c r="I6" s="407"/>
      <c r="J6" s="445"/>
    </row>
    <row r="7" spans="1:10" ht="21" customHeight="1">
      <c r="A7" s="29"/>
      <c r="B7" s="48" t="s">
        <v>218</v>
      </c>
      <c r="C7" s="49"/>
      <c r="D7" s="213"/>
      <c r="E7" s="407"/>
      <c r="F7" s="407"/>
      <c r="G7" s="407"/>
      <c r="H7" s="407"/>
      <c r="I7" s="407"/>
      <c r="J7" s="445"/>
    </row>
    <row r="8" spans="1:10" ht="21" customHeight="1">
      <c r="A8" s="29"/>
      <c r="B8" s="48" t="s">
        <v>219</v>
      </c>
      <c r="C8" s="49"/>
      <c r="D8" s="213"/>
      <c r="E8" s="214"/>
      <c r="F8" s="214"/>
      <c r="G8" s="214"/>
      <c r="H8" s="214"/>
      <c r="I8" s="214"/>
      <c r="J8" s="184" t="s">
        <v>176</v>
      </c>
    </row>
    <row r="9" spans="1:10" ht="21" customHeight="1">
      <c r="A9" s="29"/>
      <c r="B9" s="48" t="s">
        <v>220</v>
      </c>
      <c r="C9" s="49"/>
      <c r="D9" s="213"/>
      <c r="E9" s="407"/>
      <c r="F9" s="407"/>
      <c r="G9" s="407"/>
      <c r="H9" s="407"/>
      <c r="I9" s="407"/>
      <c r="J9" s="445"/>
    </row>
    <row r="10" spans="1:10" ht="21" customHeight="1">
      <c r="A10" s="29"/>
      <c r="B10" s="48" t="s">
        <v>221</v>
      </c>
      <c r="C10" s="49"/>
      <c r="D10" s="213"/>
      <c r="E10" s="407"/>
      <c r="F10" s="407"/>
      <c r="G10" s="407"/>
      <c r="H10" s="407"/>
      <c r="I10" s="407"/>
      <c r="J10" s="445"/>
    </row>
    <row r="11" spans="1:10" ht="21" customHeight="1">
      <c r="B11" s="40" t="s">
        <v>222</v>
      </c>
      <c r="C11" s="6"/>
      <c r="D11" s="446"/>
      <c r="E11" s="407"/>
      <c r="F11" s="407"/>
      <c r="G11" s="407"/>
      <c r="H11" s="407"/>
      <c r="I11" s="407"/>
      <c r="J11" s="445"/>
    </row>
    <row r="12" spans="1:10" ht="21" customHeight="1"/>
    <row r="13" spans="1:10" ht="42" customHeight="1">
      <c r="B13" s="271" t="s">
        <v>224</v>
      </c>
      <c r="C13" s="271"/>
      <c r="D13" s="271"/>
      <c r="E13" s="198"/>
      <c r="F13" s="198"/>
      <c r="G13" s="198"/>
      <c r="H13" s="198"/>
      <c r="I13" s="198"/>
      <c r="J13" s="198"/>
    </row>
    <row r="14" spans="1:10" ht="42" customHeight="1">
      <c r="B14" s="231" t="s">
        <v>225</v>
      </c>
      <c r="C14" s="231"/>
      <c r="D14" s="231"/>
      <c r="E14" s="198"/>
      <c r="F14" s="198"/>
      <c r="G14" s="198"/>
      <c r="H14" s="198"/>
      <c r="I14" s="198"/>
      <c r="J14" s="198"/>
    </row>
    <row r="15" spans="1:10" ht="21" customHeight="1"/>
    <row r="16" spans="1:10" ht="21" customHeight="1">
      <c r="B16" s="454" t="s">
        <v>226</v>
      </c>
      <c r="C16" s="455"/>
      <c r="D16" s="455"/>
      <c r="E16" s="455"/>
      <c r="F16" s="455"/>
      <c r="G16" s="455"/>
      <c r="H16" s="455"/>
      <c r="I16" s="455"/>
      <c r="J16" s="456"/>
    </row>
    <row r="17" spans="2:10" ht="21" customHeight="1">
      <c r="B17" s="457"/>
      <c r="C17" s="458"/>
      <c r="D17" s="458"/>
      <c r="E17" s="458"/>
      <c r="F17" s="458"/>
      <c r="G17" s="458"/>
      <c r="H17" s="458"/>
      <c r="I17" s="458"/>
      <c r="J17" s="459"/>
    </row>
    <row r="18" spans="2:10" ht="21.95" customHeight="1">
      <c r="B18" s="463" t="s">
        <v>227</v>
      </c>
      <c r="C18" s="464"/>
      <c r="D18" s="464"/>
      <c r="E18" s="464"/>
      <c r="F18" s="464"/>
      <c r="G18" s="464"/>
      <c r="H18" s="464"/>
      <c r="I18" s="464"/>
      <c r="J18" s="465"/>
    </row>
    <row r="19" spans="2:10" ht="21.95" customHeight="1">
      <c r="B19" s="466"/>
      <c r="C19" s="467"/>
      <c r="D19" s="467"/>
      <c r="E19" s="467"/>
      <c r="F19" s="467"/>
      <c r="G19" s="467"/>
      <c r="H19" s="467"/>
      <c r="I19" s="467"/>
      <c r="J19" s="468"/>
    </row>
    <row r="20" spans="2:10" ht="21.95" customHeight="1">
      <c r="B20" s="447"/>
      <c r="C20" s="448"/>
      <c r="D20" s="448"/>
      <c r="E20" s="448"/>
      <c r="F20" s="448"/>
      <c r="G20" s="448"/>
      <c r="H20" s="448"/>
      <c r="I20" s="448"/>
      <c r="J20" s="449"/>
    </row>
    <row r="21" spans="2:10" ht="21.95" customHeight="1">
      <c r="B21" s="450"/>
      <c r="C21" s="448"/>
      <c r="D21" s="448"/>
      <c r="E21" s="448"/>
      <c r="F21" s="448"/>
      <c r="G21" s="448"/>
      <c r="H21" s="448"/>
      <c r="I21" s="448"/>
      <c r="J21" s="449"/>
    </row>
    <row r="22" spans="2:10" ht="56.25" customHeight="1">
      <c r="B22" s="451"/>
      <c r="C22" s="452"/>
      <c r="D22" s="452"/>
      <c r="E22" s="452"/>
      <c r="F22" s="452"/>
      <c r="G22" s="452"/>
      <c r="H22" s="452"/>
      <c r="I22" s="452"/>
      <c r="J22" s="453"/>
    </row>
    <row r="23" spans="2:10" ht="21" customHeight="1">
      <c r="B23" s="460" t="s">
        <v>1008</v>
      </c>
      <c r="C23" s="461"/>
      <c r="D23" s="461"/>
      <c r="E23" s="461"/>
      <c r="F23" s="461"/>
      <c r="G23" s="461"/>
      <c r="H23" s="461"/>
      <c r="I23" s="461"/>
      <c r="J23" s="462"/>
    </row>
    <row r="24" spans="2:10" ht="21.95" customHeight="1">
      <c r="B24" s="463" t="s">
        <v>228</v>
      </c>
      <c r="C24" s="464"/>
      <c r="D24" s="464"/>
      <c r="E24" s="464"/>
      <c r="F24" s="464"/>
      <c r="G24" s="464"/>
      <c r="H24" s="464"/>
      <c r="I24" s="464"/>
      <c r="J24" s="465"/>
    </row>
    <row r="25" spans="2:10" ht="21.95" customHeight="1">
      <c r="B25" s="466"/>
      <c r="C25" s="467"/>
      <c r="D25" s="467"/>
      <c r="E25" s="467"/>
      <c r="F25" s="467"/>
      <c r="G25" s="467"/>
      <c r="H25" s="467"/>
      <c r="I25" s="467"/>
      <c r="J25" s="468"/>
    </row>
    <row r="26" spans="2:10" ht="21.95" customHeight="1">
      <c r="B26" s="447"/>
      <c r="C26" s="448"/>
      <c r="D26" s="448"/>
      <c r="E26" s="448"/>
      <c r="F26" s="448"/>
      <c r="G26" s="448"/>
      <c r="H26" s="448"/>
      <c r="I26" s="448"/>
      <c r="J26" s="449"/>
    </row>
    <row r="27" spans="2:10" ht="21.95" customHeight="1">
      <c r="B27" s="450"/>
      <c r="C27" s="448"/>
      <c r="D27" s="448"/>
      <c r="E27" s="448"/>
      <c r="F27" s="448"/>
      <c r="G27" s="448"/>
      <c r="H27" s="448"/>
      <c r="I27" s="448"/>
      <c r="J27" s="449"/>
    </row>
    <row r="28" spans="2:10" ht="49.5" customHeight="1">
      <c r="B28" s="451"/>
      <c r="C28" s="452"/>
      <c r="D28" s="452"/>
      <c r="E28" s="452"/>
      <c r="F28" s="452"/>
      <c r="G28" s="452"/>
      <c r="H28" s="452"/>
      <c r="I28" s="452"/>
      <c r="J28" s="453"/>
    </row>
    <row r="30" spans="2:10">
      <c r="B30" s="188"/>
      <c r="C30" s="188"/>
      <c r="D30" s="188"/>
      <c r="E30" s="188"/>
      <c r="F30" s="188"/>
    </row>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sheetData>
  <sheetProtection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289"/>
  <sheetViews>
    <sheetView zoomScale="80" zoomScaleNormal="80" workbookViewId="0">
      <selection activeCell="A2" sqref="A2"/>
    </sheetView>
  </sheetViews>
  <sheetFormatPr defaultRowHeight="13.5"/>
  <cols>
    <col min="1" max="1" width="8.5" style="21" customWidth="1"/>
    <col min="2" max="2" width="8.5" style="22" customWidth="1"/>
    <col min="3" max="4" width="28.5" style="22" customWidth="1"/>
    <col min="5" max="5" width="14.375" style="21" customWidth="1"/>
    <col min="6" max="7" width="17.875" style="21" customWidth="1"/>
    <col min="8" max="8" width="14.375" style="21" customWidth="1"/>
    <col min="9" max="9" width="15.75" style="21" bestFit="1" customWidth="1"/>
    <col min="10" max="11" width="38.75" style="21" customWidth="1"/>
    <col min="12" max="12" width="28.125" style="21" customWidth="1"/>
    <col min="13" max="13" width="38.75" style="21" customWidth="1"/>
    <col min="14" max="14" width="18.25" style="22" bestFit="1" customWidth="1"/>
    <col min="15" max="15" width="28.5" style="22" customWidth="1"/>
    <col min="16" max="16" width="35.75" style="22" bestFit="1" customWidth="1"/>
    <col min="17" max="22" width="28.5" style="21" customWidth="1"/>
    <col min="23" max="23" width="25.75" style="21" bestFit="1" customWidth="1"/>
    <col min="24" max="24" width="28.5" style="21" customWidth="1"/>
    <col min="25" max="25" width="20.75" style="21" bestFit="1" customWidth="1"/>
    <col min="26" max="26" width="38.25" style="21" bestFit="1" customWidth="1"/>
    <col min="27" max="27" width="25.75" style="21" bestFit="1" customWidth="1"/>
    <col min="28" max="29" width="25.75" style="21" customWidth="1"/>
    <col min="30" max="30" width="28.5" style="21" customWidth="1"/>
    <col min="31" max="31" width="20.75" style="21" bestFit="1" customWidth="1"/>
    <col min="32" max="32" width="28.5" style="21" customWidth="1"/>
    <col min="33" max="33" width="38.25" style="21" bestFit="1" customWidth="1"/>
    <col min="34" max="36" width="28.5" style="21" customWidth="1"/>
    <col min="37" max="37" width="25.75" style="21" bestFit="1" customWidth="1"/>
    <col min="38" max="38" width="28.5" style="21" customWidth="1"/>
    <col min="39" max="39" width="20.75" style="21" bestFit="1" customWidth="1"/>
    <col min="40" max="40" width="38.25" style="21" bestFit="1" customWidth="1"/>
    <col min="41" max="41" width="25.75" style="21" bestFit="1" customWidth="1"/>
    <col min="42" max="43" width="25.75" style="21" customWidth="1"/>
    <col min="44" max="44" width="28.5" style="21" customWidth="1"/>
    <col min="45" max="45" width="20.75" style="21" bestFit="1" customWidth="1"/>
    <col min="46" max="46" width="28.5" style="21" customWidth="1"/>
    <col min="47" max="47" width="38.25" style="21" bestFit="1" customWidth="1"/>
    <col min="48" max="49" width="38.25" style="21" customWidth="1"/>
    <col min="50" max="50" width="28.5" style="21" customWidth="1"/>
    <col min="51" max="51" width="25.75" style="21" bestFit="1" customWidth="1"/>
    <col min="52" max="52" width="41.625" style="21" customWidth="1"/>
    <col min="53" max="53" width="20.75" style="21" bestFit="1" customWidth="1"/>
    <col min="54" max="54" width="38.25" style="21" bestFit="1" customWidth="1"/>
    <col min="55" max="55" width="25.75" style="21" bestFit="1" customWidth="1"/>
    <col min="56" max="60" width="25.75" style="21" customWidth="1"/>
    <col min="61" max="61" width="38.25" style="21" bestFit="1" customWidth="1"/>
    <col min="62" max="67" width="25.75" style="21" customWidth="1"/>
    <col min="68" max="68" width="38.25" style="21" bestFit="1" customWidth="1"/>
    <col min="69" max="74" width="25.75" style="21" customWidth="1"/>
    <col min="75" max="75" width="38.25" style="21" bestFit="1" customWidth="1"/>
    <col min="76" max="81" width="25.75" style="21" customWidth="1"/>
    <col min="82" max="82" width="38.25" style="21" bestFit="1" customWidth="1"/>
    <col min="83" max="84" width="38.25" style="21" customWidth="1"/>
    <col min="85" max="85" width="25.75" style="21" customWidth="1"/>
    <col min="86" max="87" width="10.625" style="21" customWidth="1"/>
    <col min="88" max="102" width="9" style="21"/>
    <col min="103" max="103" width="15.125" style="21" customWidth="1"/>
    <col min="104" max="104" width="10.875" style="21" customWidth="1"/>
    <col min="105" max="108" width="9" style="21"/>
    <col min="109" max="109" width="12.875" style="21" customWidth="1"/>
    <col min="110" max="110" width="11.625" style="21" customWidth="1"/>
    <col min="111" max="111" width="11.375" style="21" customWidth="1"/>
    <col min="112" max="112" width="9" style="21"/>
    <col min="113" max="113" width="10.25" style="21" customWidth="1"/>
    <col min="114" max="179" width="9" style="21"/>
    <col min="180" max="180" width="10.25" style="21" customWidth="1"/>
    <col min="181" max="186" width="9" style="21"/>
    <col min="187" max="187" width="14.625" style="21" customWidth="1"/>
    <col min="188" max="188" width="9" style="21"/>
    <col min="189" max="189" width="10.875" style="21" customWidth="1"/>
    <col min="190" max="209" width="9" style="21"/>
    <col min="210" max="210" width="11.5" style="21" customWidth="1"/>
    <col min="211" max="212" width="9" style="21"/>
    <col min="213" max="213" width="10.375" style="21" customWidth="1"/>
    <col min="214" max="214" width="9" style="21"/>
    <col min="215" max="215" width="10.625" style="21" customWidth="1"/>
    <col min="216" max="217" width="9" style="21"/>
    <col min="218" max="218" width="10.25" style="21" customWidth="1"/>
    <col min="219" max="16384" width="9" style="21"/>
  </cols>
  <sheetData>
    <row r="1" spans="1:256" ht="26.25" customHeight="1" thickBot="1">
      <c r="A1" s="86">
        <v>1</v>
      </c>
      <c r="B1" s="98">
        <v>2</v>
      </c>
      <c r="C1" s="100">
        <v>3</v>
      </c>
      <c r="D1" s="87">
        <v>4</v>
      </c>
      <c r="E1" s="87">
        <v>5</v>
      </c>
      <c r="F1" s="98">
        <v>6</v>
      </c>
      <c r="G1" s="88">
        <v>7</v>
      </c>
      <c r="H1" s="100">
        <v>8</v>
      </c>
      <c r="I1" s="87">
        <v>9</v>
      </c>
      <c r="J1" s="87">
        <v>10</v>
      </c>
      <c r="K1" s="88">
        <v>11</v>
      </c>
      <c r="L1" s="150">
        <v>12</v>
      </c>
      <c r="M1" s="100">
        <v>13</v>
      </c>
      <c r="N1" s="87">
        <v>14</v>
      </c>
      <c r="O1" s="87">
        <v>15</v>
      </c>
      <c r="P1" s="87">
        <v>16</v>
      </c>
      <c r="Q1" s="87">
        <v>17</v>
      </c>
      <c r="R1" s="87">
        <v>18</v>
      </c>
      <c r="S1" s="87">
        <v>19</v>
      </c>
      <c r="T1" s="87">
        <v>20</v>
      </c>
      <c r="U1" s="87">
        <v>21</v>
      </c>
      <c r="V1" s="87">
        <v>22</v>
      </c>
      <c r="W1" s="87">
        <v>23</v>
      </c>
      <c r="X1" s="87">
        <v>24</v>
      </c>
      <c r="Y1" s="87">
        <v>25</v>
      </c>
      <c r="Z1" s="87">
        <v>26</v>
      </c>
      <c r="AA1" s="87">
        <v>27</v>
      </c>
      <c r="AB1" s="87">
        <v>28</v>
      </c>
      <c r="AC1" s="87">
        <v>29</v>
      </c>
      <c r="AD1" s="87">
        <v>30</v>
      </c>
      <c r="AE1" s="87">
        <v>31</v>
      </c>
      <c r="AF1" s="87">
        <v>32</v>
      </c>
      <c r="AG1" s="87">
        <v>33</v>
      </c>
      <c r="AH1" s="87">
        <v>34</v>
      </c>
      <c r="AI1" s="87">
        <v>35</v>
      </c>
      <c r="AJ1" s="87">
        <v>36</v>
      </c>
      <c r="AK1" s="87">
        <v>37</v>
      </c>
      <c r="AL1" s="87">
        <v>38</v>
      </c>
      <c r="AM1" s="87">
        <v>39</v>
      </c>
      <c r="AN1" s="87">
        <v>40</v>
      </c>
      <c r="AO1" s="87">
        <v>41</v>
      </c>
      <c r="AP1" s="87">
        <v>42</v>
      </c>
      <c r="AQ1" s="87">
        <v>43</v>
      </c>
      <c r="AR1" s="87">
        <v>44</v>
      </c>
      <c r="AS1" s="87">
        <v>45</v>
      </c>
      <c r="AT1" s="87">
        <v>46</v>
      </c>
      <c r="AU1" s="87">
        <v>47</v>
      </c>
      <c r="AV1" s="98">
        <v>48</v>
      </c>
      <c r="AW1" s="98">
        <v>49</v>
      </c>
      <c r="AX1" s="88">
        <v>50</v>
      </c>
      <c r="AY1" s="100">
        <v>51</v>
      </c>
      <c r="AZ1" s="87">
        <v>52</v>
      </c>
      <c r="BA1" s="87">
        <v>53</v>
      </c>
      <c r="BB1" s="87">
        <v>54</v>
      </c>
      <c r="BC1" s="87">
        <v>55</v>
      </c>
      <c r="BD1" s="87">
        <v>56</v>
      </c>
      <c r="BE1" s="87">
        <v>57</v>
      </c>
      <c r="BF1" s="87">
        <v>58</v>
      </c>
      <c r="BG1" s="87">
        <v>59</v>
      </c>
      <c r="BH1" s="87">
        <v>60</v>
      </c>
      <c r="BI1" s="87">
        <v>61</v>
      </c>
      <c r="BJ1" s="87">
        <v>62</v>
      </c>
      <c r="BK1" s="87">
        <v>63</v>
      </c>
      <c r="BL1" s="87">
        <v>64</v>
      </c>
      <c r="BM1" s="87">
        <v>65</v>
      </c>
      <c r="BN1" s="87">
        <v>66</v>
      </c>
      <c r="BO1" s="87">
        <v>67</v>
      </c>
      <c r="BP1" s="87">
        <v>68</v>
      </c>
      <c r="BQ1" s="87">
        <v>69</v>
      </c>
      <c r="BR1" s="87">
        <v>70</v>
      </c>
      <c r="BS1" s="87">
        <v>71</v>
      </c>
      <c r="BT1" s="87">
        <v>72</v>
      </c>
      <c r="BU1" s="87">
        <v>73</v>
      </c>
      <c r="BV1" s="87">
        <v>74</v>
      </c>
      <c r="BW1" s="87">
        <v>75</v>
      </c>
      <c r="BX1" s="87">
        <v>76</v>
      </c>
      <c r="BY1" s="87">
        <v>77</v>
      </c>
      <c r="BZ1" s="87">
        <v>78</v>
      </c>
      <c r="CA1" s="87">
        <v>79</v>
      </c>
      <c r="CB1" s="87">
        <v>80</v>
      </c>
      <c r="CC1" s="87">
        <v>81</v>
      </c>
      <c r="CD1" s="87">
        <v>82</v>
      </c>
      <c r="CE1" s="98">
        <v>83</v>
      </c>
      <c r="CF1" s="98">
        <v>84</v>
      </c>
      <c r="CG1" s="88">
        <v>85</v>
      </c>
      <c r="CH1" s="100">
        <v>86</v>
      </c>
      <c r="CI1" s="87">
        <v>87</v>
      </c>
      <c r="CJ1" s="87">
        <v>88</v>
      </c>
      <c r="CK1" s="87">
        <v>89</v>
      </c>
      <c r="CL1" s="87">
        <v>90</v>
      </c>
      <c r="CM1" s="87">
        <v>91</v>
      </c>
      <c r="CN1" s="87">
        <v>92</v>
      </c>
      <c r="CO1" s="87">
        <v>93</v>
      </c>
      <c r="CP1" s="87">
        <v>94</v>
      </c>
      <c r="CQ1" s="87">
        <v>95</v>
      </c>
      <c r="CR1" s="87">
        <v>96</v>
      </c>
      <c r="CS1" s="87">
        <v>97</v>
      </c>
      <c r="CT1" s="87">
        <v>98</v>
      </c>
      <c r="CU1" s="87">
        <v>99</v>
      </c>
      <c r="CV1" s="87">
        <v>100</v>
      </c>
      <c r="CW1" s="88">
        <v>101</v>
      </c>
      <c r="CX1" s="100">
        <v>102</v>
      </c>
      <c r="CY1" s="87">
        <v>103</v>
      </c>
      <c r="CZ1" s="87">
        <v>104</v>
      </c>
      <c r="DA1" s="88">
        <v>105</v>
      </c>
      <c r="DB1" s="100">
        <v>106</v>
      </c>
      <c r="DC1" s="87">
        <v>107</v>
      </c>
      <c r="DD1" s="87">
        <v>108</v>
      </c>
      <c r="DE1" s="87">
        <v>109</v>
      </c>
      <c r="DF1" s="88">
        <v>110</v>
      </c>
      <c r="DG1" s="100">
        <v>111</v>
      </c>
      <c r="DH1" s="87">
        <v>112</v>
      </c>
      <c r="DI1" s="87">
        <v>113</v>
      </c>
      <c r="DJ1" s="87">
        <v>114</v>
      </c>
      <c r="DK1" s="87">
        <v>115</v>
      </c>
      <c r="DL1" s="87">
        <v>116</v>
      </c>
      <c r="DM1" s="87">
        <v>117</v>
      </c>
      <c r="DN1" s="87">
        <v>118</v>
      </c>
      <c r="DO1" s="87">
        <v>119</v>
      </c>
      <c r="DP1" s="87">
        <v>120</v>
      </c>
      <c r="DQ1" s="87">
        <v>121</v>
      </c>
      <c r="DR1" s="87">
        <v>122</v>
      </c>
      <c r="DS1" s="87">
        <v>123</v>
      </c>
      <c r="DT1" s="88">
        <v>124</v>
      </c>
      <c r="DU1" s="100">
        <v>125</v>
      </c>
      <c r="DV1" s="87">
        <v>126</v>
      </c>
      <c r="DW1" s="87">
        <v>127</v>
      </c>
      <c r="DX1" s="87">
        <v>128</v>
      </c>
      <c r="DY1" s="87">
        <v>129</v>
      </c>
      <c r="DZ1" s="87">
        <v>130</v>
      </c>
      <c r="EA1" s="87">
        <v>131</v>
      </c>
      <c r="EB1" s="87">
        <v>132</v>
      </c>
      <c r="EC1" s="87">
        <v>133</v>
      </c>
      <c r="ED1" s="87">
        <v>134</v>
      </c>
      <c r="EE1" s="87">
        <v>135</v>
      </c>
      <c r="EF1" s="87">
        <v>136</v>
      </c>
      <c r="EG1" s="87">
        <v>137</v>
      </c>
      <c r="EH1" s="87">
        <v>138</v>
      </c>
      <c r="EI1" s="87">
        <v>139</v>
      </c>
      <c r="EJ1" s="87">
        <v>140</v>
      </c>
      <c r="EK1" s="87">
        <v>141</v>
      </c>
      <c r="EL1" s="87">
        <v>142</v>
      </c>
      <c r="EM1" s="87">
        <v>143</v>
      </c>
      <c r="EN1" s="87">
        <v>144</v>
      </c>
      <c r="EO1" s="87">
        <v>145</v>
      </c>
      <c r="EP1" s="87">
        <v>146</v>
      </c>
      <c r="EQ1" s="87">
        <v>147</v>
      </c>
      <c r="ER1" s="87">
        <v>148</v>
      </c>
      <c r="ES1" s="87">
        <v>149</v>
      </c>
      <c r="ET1" s="87">
        <v>150</v>
      </c>
      <c r="EU1" s="87">
        <v>151</v>
      </c>
      <c r="EV1" s="87">
        <v>152</v>
      </c>
      <c r="EW1" s="87">
        <v>153</v>
      </c>
      <c r="EX1" s="87">
        <v>154</v>
      </c>
      <c r="EY1" s="87">
        <v>155</v>
      </c>
      <c r="EZ1" s="87">
        <v>156</v>
      </c>
      <c r="FA1" s="87">
        <v>157</v>
      </c>
      <c r="FB1" s="87">
        <v>158</v>
      </c>
      <c r="FC1" s="87">
        <v>159</v>
      </c>
      <c r="FD1" s="87">
        <v>160</v>
      </c>
      <c r="FE1" s="87">
        <v>161</v>
      </c>
      <c r="FF1" s="87">
        <v>162</v>
      </c>
      <c r="FG1" s="87">
        <v>163</v>
      </c>
      <c r="FH1" s="87">
        <v>164</v>
      </c>
      <c r="FI1" s="87">
        <v>165</v>
      </c>
      <c r="FJ1" s="87">
        <v>166</v>
      </c>
      <c r="FK1" s="87">
        <v>167</v>
      </c>
      <c r="FL1" s="87">
        <v>168</v>
      </c>
      <c r="FM1" s="87">
        <v>169</v>
      </c>
      <c r="FN1" s="87">
        <v>170</v>
      </c>
      <c r="FO1" s="87">
        <v>171</v>
      </c>
      <c r="FP1" s="87">
        <v>172</v>
      </c>
      <c r="FQ1" s="87">
        <v>173</v>
      </c>
      <c r="FR1" s="87">
        <v>174</v>
      </c>
      <c r="FS1" s="87">
        <v>175</v>
      </c>
      <c r="FT1" s="87">
        <v>176</v>
      </c>
      <c r="FU1" s="87">
        <v>177</v>
      </c>
      <c r="FV1" s="87">
        <v>178</v>
      </c>
      <c r="FW1" s="87">
        <v>179</v>
      </c>
      <c r="FX1" s="87">
        <v>180</v>
      </c>
      <c r="FY1" s="87">
        <v>181</v>
      </c>
      <c r="FZ1" s="87">
        <v>182</v>
      </c>
      <c r="GA1" s="87">
        <v>183</v>
      </c>
      <c r="GB1" s="87">
        <v>184</v>
      </c>
      <c r="GC1" s="87">
        <v>185</v>
      </c>
      <c r="GD1" s="87">
        <v>186</v>
      </c>
      <c r="GE1" s="87">
        <v>187</v>
      </c>
      <c r="GF1" s="87">
        <v>188</v>
      </c>
      <c r="GG1" s="87">
        <v>189</v>
      </c>
      <c r="GH1" s="87">
        <v>190</v>
      </c>
      <c r="GI1" s="87">
        <v>191</v>
      </c>
      <c r="GJ1" s="88">
        <v>192</v>
      </c>
      <c r="GK1" s="100">
        <v>193</v>
      </c>
      <c r="GL1" s="87">
        <v>194</v>
      </c>
      <c r="GM1" s="87">
        <v>195</v>
      </c>
      <c r="GN1" s="87">
        <v>196</v>
      </c>
      <c r="GO1" s="87">
        <v>197</v>
      </c>
      <c r="GP1" s="98">
        <v>198</v>
      </c>
      <c r="GQ1" s="88">
        <v>199</v>
      </c>
      <c r="GR1" s="100">
        <v>200</v>
      </c>
      <c r="GS1" s="87">
        <v>201</v>
      </c>
      <c r="GT1" s="87">
        <v>202</v>
      </c>
      <c r="GU1" s="88">
        <v>203</v>
      </c>
      <c r="GV1" s="100">
        <v>204</v>
      </c>
      <c r="GW1" s="88">
        <v>205</v>
      </c>
      <c r="GX1" s="100">
        <v>206</v>
      </c>
      <c r="GY1" s="87">
        <v>207</v>
      </c>
      <c r="GZ1" s="87">
        <v>208</v>
      </c>
      <c r="HA1" s="87">
        <v>209</v>
      </c>
      <c r="HB1" s="87">
        <v>210</v>
      </c>
      <c r="HC1" s="87">
        <v>211</v>
      </c>
      <c r="HD1" s="87">
        <v>212</v>
      </c>
      <c r="HE1" s="87">
        <v>213</v>
      </c>
      <c r="HF1" s="87">
        <v>214</v>
      </c>
      <c r="HG1" s="87">
        <v>215</v>
      </c>
      <c r="HH1" s="87">
        <v>216</v>
      </c>
      <c r="HI1" s="87">
        <v>217</v>
      </c>
      <c r="HJ1" s="87">
        <v>218</v>
      </c>
      <c r="HK1" s="87">
        <v>219</v>
      </c>
      <c r="HL1" s="98">
        <v>220</v>
      </c>
      <c r="HM1" s="98">
        <v>221</v>
      </c>
      <c r="HN1" s="88">
        <v>222</v>
      </c>
      <c r="HO1" s="100">
        <v>223</v>
      </c>
      <c r="HP1" s="87">
        <v>224</v>
      </c>
      <c r="HQ1" s="87">
        <v>225</v>
      </c>
      <c r="HR1" s="87">
        <v>226</v>
      </c>
      <c r="HS1" s="87">
        <v>227</v>
      </c>
      <c r="HT1" s="87">
        <v>228</v>
      </c>
      <c r="HU1" s="87">
        <v>229</v>
      </c>
      <c r="HV1" s="88">
        <v>230</v>
      </c>
      <c r="HW1" s="21">
        <v>231</v>
      </c>
      <c r="HX1" s="21">
        <v>232</v>
      </c>
      <c r="HY1" s="21">
        <v>233</v>
      </c>
      <c r="HZ1" s="21">
        <v>234</v>
      </c>
      <c r="IA1" s="21">
        <v>235</v>
      </c>
      <c r="IB1" s="21">
        <v>236</v>
      </c>
      <c r="IC1" s="21">
        <v>237</v>
      </c>
      <c r="ID1" s="21">
        <v>238</v>
      </c>
      <c r="IE1" s="21">
        <v>239</v>
      </c>
      <c r="IF1" s="21">
        <v>240</v>
      </c>
      <c r="IG1" s="21">
        <v>241</v>
      </c>
      <c r="IH1" s="21">
        <v>242</v>
      </c>
      <c r="II1" s="21">
        <v>243</v>
      </c>
      <c r="IJ1" s="21">
        <v>244</v>
      </c>
      <c r="IK1" s="21">
        <v>245</v>
      </c>
      <c r="IL1" s="21">
        <v>246</v>
      </c>
      <c r="IM1" s="21">
        <v>247</v>
      </c>
      <c r="IN1" s="21">
        <v>248</v>
      </c>
      <c r="IO1" s="21">
        <v>249</v>
      </c>
      <c r="IP1" s="21">
        <v>250</v>
      </c>
      <c r="IQ1" s="21">
        <v>251</v>
      </c>
      <c r="IR1" s="21">
        <v>252</v>
      </c>
      <c r="IS1" s="21">
        <v>253</v>
      </c>
      <c r="IT1" s="21">
        <v>254</v>
      </c>
      <c r="IU1" s="21">
        <v>255</v>
      </c>
      <c r="IV1" s="21">
        <v>256</v>
      </c>
    </row>
    <row r="2" spans="1:256" ht="26.25" customHeight="1" thickBot="1">
      <c r="C2" s="487" t="s">
        <v>519</v>
      </c>
      <c r="D2" s="488"/>
      <c r="E2" s="488"/>
      <c r="F2" s="488"/>
      <c r="G2" s="489"/>
      <c r="H2" s="490" t="s">
        <v>521</v>
      </c>
      <c r="I2" s="491"/>
      <c r="J2" s="491"/>
      <c r="K2" s="491"/>
      <c r="L2" s="492"/>
      <c r="M2" s="497" t="s">
        <v>671</v>
      </c>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9"/>
      <c r="AW2" s="499"/>
      <c r="AX2" s="500"/>
      <c r="AY2" s="480" t="s">
        <v>802</v>
      </c>
      <c r="AZ2" s="481"/>
      <c r="BA2" s="481"/>
      <c r="BB2" s="481"/>
      <c r="BC2" s="481"/>
      <c r="BD2" s="481"/>
      <c r="BE2" s="481"/>
      <c r="BF2" s="481"/>
      <c r="BG2" s="481"/>
      <c r="BH2" s="481"/>
      <c r="BI2" s="481"/>
      <c r="BJ2" s="481"/>
      <c r="BK2" s="481"/>
      <c r="BL2" s="481"/>
      <c r="BM2" s="481"/>
      <c r="BN2" s="481"/>
      <c r="BO2" s="481"/>
      <c r="BP2" s="481"/>
      <c r="BQ2" s="481"/>
      <c r="BR2" s="481"/>
      <c r="BS2" s="481"/>
      <c r="BT2" s="481"/>
      <c r="BU2" s="481"/>
      <c r="BV2" s="481"/>
      <c r="BW2" s="481"/>
      <c r="BX2" s="481"/>
      <c r="BY2" s="481"/>
      <c r="BZ2" s="481"/>
      <c r="CA2" s="481"/>
      <c r="CB2" s="481"/>
      <c r="CC2" s="481"/>
      <c r="CD2" s="481"/>
      <c r="CE2" s="482"/>
      <c r="CF2" s="482"/>
      <c r="CG2" s="483"/>
      <c r="CH2" s="472" t="s">
        <v>552</v>
      </c>
      <c r="CI2" s="471"/>
      <c r="CJ2" s="471"/>
      <c r="CK2" s="471"/>
      <c r="CL2" s="471"/>
      <c r="CM2" s="471" t="s">
        <v>561</v>
      </c>
      <c r="CN2" s="471"/>
      <c r="CO2" s="471"/>
      <c r="CP2" s="471"/>
      <c r="CQ2" s="471"/>
      <c r="CR2" s="471"/>
      <c r="CS2" s="471"/>
      <c r="CT2" s="471"/>
      <c r="CU2" s="471" t="s">
        <v>552</v>
      </c>
      <c r="CV2" s="471"/>
      <c r="CW2" s="486"/>
      <c r="CX2" s="480" t="s">
        <v>569</v>
      </c>
      <c r="CY2" s="481"/>
      <c r="CZ2" s="481"/>
      <c r="DA2" s="483"/>
      <c r="DB2" s="493" t="s">
        <v>574</v>
      </c>
      <c r="DC2" s="494"/>
      <c r="DD2" s="494"/>
      <c r="DE2" s="494"/>
      <c r="DF2" s="494"/>
      <c r="DG2" s="495"/>
      <c r="DH2" s="495"/>
      <c r="DI2" s="495"/>
      <c r="DJ2" s="495"/>
      <c r="DK2" s="495"/>
      <c r="DL2" s="495"/>
      <c r="DM2" s="495"/>
      <c r="DN2" s="495"/>
      <c r="DO2" s="495"/>
      <c r="DP2" s="495"/>
      <c r="DQ2" s="495"/>
      <c r="DR2" s="495"/>
      <c r="DS2" s="495"/>
      <c r="DT2" s="496"/>
      <c r="DU2" s="469" t="s">
        <v>743</v>
      </c>
      <c r="DV2" s="470"/>
      <c r="DW2" s="470"/>
      <c r="DX2" s="470"/>
      <c r="DY2" s="470"/>
      <c r="DZ2" s="470"/>
      <c r="EA2" s="470"/>
      <c r="EB2" s="470"/>
      <c r="EC2" s="470"/>
      <c r="ED2" s="470"/>
      <c r="EE2" s="470"/>
      <c r="EF2" s="470"/>
      <c r="EG2" s="470"/>
      <c r="EH2" s="470"/>
      <c r="EI2" s="470"/>
      <c r="EJ2" s="470"/>
      <c r="EK2" s="470"/>
      <c r="EL2" s="470"/>
      <c r="EM2" s="470"/>
      <c r="EN2" s="470"/>
      <c r="EO2" s="470"/>
      <c r="EP2" s="470"/>
      <c r="EQ2" s="470"/>
      <c r="ER2" s="470"/>
      <c r="ES2" s="470"/>
      <c r="ET2" s="470"/>
      <c r="EU2" s="470"/>
      <c r="EV2" s="470"/>
      <c r="EW2" s="470"/>
      <c r="EX2" s="470"/>
      <c r="EY2" s="470"/>
      <c r="EZ2" s="470"/>
      <c r="FA2" s="470"/>
      <c r="FB2" s="470"/>
      <c r="FC2" s="470"/>
      <c r="FD2" s="470"/>
      <c r="FE2" s="470"/>
      <c r="FF2" s="470"/>
      <c r="FG2" s="470"/>
      <c r="FH2" s="470"/>
      <c r="FI2" s="470"/>
      <c r="FJ2" s="470"/>
      <c r="FK2" s="470"/>
      <c r="FL2" s="470"/>
      <c r="FM2" s="470"/>
      <c r="FN2" s="470"/>
      <c r="FO2" s="470"/>
      <c r="FP2" s="470"/>
      <c r="FQ2" s="470"/>
      <c r="FR2" s="470"/>
      <c r="FS2" s="470"/>
      <c r="FT2" s="470"/>
      <c r="FU2" s="470"/>
      <c r="FV2" s="470"/>
      <c r="FW2" s="24"/>
      <c r="FX2" s="470" t="s">
        <v>803</v>
      </c>
      <c r="FY2" s="470"/>
      <c r="FZ2" s="470"/>
      <c r="GA2" s="470"/>
      <c r="GB2" s="470"/>
      <c r="GC2" s="470"/>
      <c r="GD2" s="470"/>
      <c r="GE2" s="470" t="s">
        <v>804</v>
      </c>
      <c r="GF2" s="470"/>
      <c r="GG2" s="470"/>
      <c r="GH2" s="470"/>
      <c r="GI2" s="470"/>
      <c r="GJ2" s="479"/>
      <c r="GK2" s="480" t="s">
        <v>602</v>
      </c>
      <c r="GL2" s="481"/>
      <c r="GM2" s="481"/>
      <c r="GN2" s="481"/>
      <c r="GO2" s="481"/>
      <c r="GP2" s="482"/>
      <c r="GQ2" s="483"/>
      <c r="GR2" s="469" t="s">
        <v>609</v>
      </c>
      <c r="GS2" s="470"/>
      <c r="GT2" s="470"/>
      <c r="GU2" s="479"/>
      <c r="GV2" s="480" t="s">
        <v>614</v>
      </c>
      <c r="GW2" s="483"/>
      <c r="GX2" s="469" t="s">
        <v>617</v>
      </c>
      <c r="GY2" s="470"/>
      <c r="GZ2" s="470"/>
      <c r="HA2" s="470"/>
      <c r="HB2" s="470"/>
      <c r="HC2" s="470"/>
      <c r="HD2" s="470"/>
      <c r="HE2" s="470"/>
      <c r="HF2" s="470"/>
      <c r="HG2" s="470"/>
      <c r="HH2" s="470"/>
      <c r="HI2" s="470"/>
      <c r="HJ2" s="470"/>
      <c r="HK2" s="470"/>
      <c r="HL2" s="484"/>
      <c r="HM2" s="484"/>
      <c r="HN2" s="479"/>
      <c r="HO2" s="480" t="s">
        <v>631</v>
      </c>
      <c r="HP2" s="481"/>
      <c r="HQ2" s="481"/>
      <c r="HR2" s="481"/>
      <c r="HS2" s="481"/>
      <c r="HT2" s="481"/>
      <c r="HU2" s="481"/>
      <c r="HV2" s="483"/>
      <c r="HW2" s="476" t="s">
        <v>117</v>
      </c>
      <c r="HX2" s="477"/>
      <c r="HY2" s="477"/>
      <c r="HZ2" s="477"/>
      <c r="IA2" s="477"/>
      <c r="IB2" s="477"/>
      <c r="IC2" s="477"/>
      <c r="ID2" s="477"/>
      <c r="IE2" s="477" t="s">
        <v>118</v>
      </c>
      <c r="IF2" s="477"/>
      <c r="IG2" s="477"/>
      <c r="IH2" s="477"/>
      <c r="II2" s="477"/>
      <c r="IJ2" s="477"/>
      <c r="IK2" s="477"/>
      <c r="IL2" s="477"/>
      <c r="IM2" s="477" t="s">
        <v>119</v>
      </c>
      <c r="IN2" s="477"/>
      <c r="IO2" s="477"/>
      <c r="IP2" s="477"/>
      <c r="IQ2" s="477"/>
      <c r="IR2" s="477"/>
      <c r="IS2" s="477"/>
      <c r="IT2" s="477"/>
      <c r="IU2" s="477" t="s">
        <v>120</v>
      </c>
      <c r="IV2" s="473" t="s">
        <v>121</v>
      </c>
    </row>
    <row r="3" spans="1:256" ht="33" customHeight="1">
      <c r="A3" s="103" t="s">
        <v>115</v>
      </c>
      <c r="B3" s="104" t="s">
        <v>116</v>
      </c>
      <c r="C3" s="105" t="s">
        <v>129</v>
      </c>
      <c r="D3" s="106" t="s">
        <v>123</v>
      </c>
      <c r="E3" s="107" t="s">
        <v>122</v>
      </c>
      <c r="F3" s="151" t="s">
        <v>520</v>
      </c>
      <c r="G3" s="108" t="s">
        <v>875</v>
      </c>
      <c r="H3" s="105" t="s">
        <v>129</v>
      </c>
      <c r="I3" s="106" t="s">
        <v>123</v>
      </c>
      <c r="J3" s="107" t="s">
        <v>122</v>
      </c>
      <c r="K3" s="151" t="s">
        <v>520</v>
      </c>
      <c r="L3" s="152" t="s">
        <v>876</v>
      </c>
      <c r="M3" s="109" t="s">
        <v>522</v>
      </c>
      <c r="N3" s="110" t="s">
        <v>523</v>
      </c>
      <c r="O3" s="110" t="s">
        <v>524</v>
      </c>
      <c r="P3" s="110" t="s">
        <v>525</v>
      </c>
      <c r="Q3" s="110" t="s">
        <v>526</v>
      </c>
      <c r="R3" s="110" t="s">
        <v>923</v>
      </c>
      <c r="S3" s="110" t="s">
        <v>921</v>
      </c>
      <c r="T3" s="110" t="s">
        <v>922</v>
      </c>
      <c r="U3" s="110" t="s">
        <v>807</v>
      </c>
      <c r="V3" s="110" t="s">
        <v>924</v>
      </c>
      <c r="W3" s="110" t="s">
        <v>527</v>
      </c>
      <c r="X3" s="110" t="s">
        <v>528</v>
      </c>
      <c r="Y3" s="110" t="s">
        <v>529</v>
      </c>
      <c r="Z3" s="110" t="s">
        <v>530</v>
      </c>
      <c r="AA3" s="110" t="s">
        <v>531</v>
      </c>
      <c r="AB3" s="110" t="s">
        <v>925</v>
      </c>
      <c r="AC3" s="110" t="s">
        <v>926</v>
      </c>
      <c r="AD3" s="110" t="s">
        <v>532</v>
      </c>
      <c r="AE3" s="110" t="s">
        <v>533</v>
      </c>
      <c r="AF3" s="110" t="s">
        <v>534</v>
      </c>
      <c r="AG3" s="110" t="s">
        <v>535</v>
      </c>
      <c r="AH3" s="110" t="s">
        <v>536</v>
      </c>
      <c r="AI3" s="110" t="s">
        <v>932</v>
      </c>
      <c r="AJ3" s="110" t="s">
        <v>931</v>
      </c>
      <c r="AK3" s="110" t="s">
        <v>537</v>
      </c>
      <c r="AL3" s="110" t="s">
        <v>538</v>
      </c>
      <c r="AM3" s="110" t="s">
        <v>539</v>
      </c>
      <c r="AN3" s="110" t="s">
        <v>540</v>
      </c>
      <c r="AO3" s="110" t="s">
        <v>541</v>
      </c>
      <c r="AP3" s="110" t="s">
        <v>930</v>
      </c>
      <c r="AQ3" s="110" t="s">
        <v>929</v>
      </c>
      <c r="AR3" s="110" t="s">
        <v>546</v>
      </c>
      <c r="AS3" s="110" t="s">
        <v>545</v>
      </c>
      <c r="AT3" s="110" t="s">
        <v>544</v>
      </c>
      <c r="AU3" s="110" t="s">
        <v>543</v>
      </c>
      <c r="AV3" s="111" t="s">
        <v>542</v>
      </c>
      <c r="AW3" s="110" t="s">
        <v>928</v>
      </c>
      <c r="AX3" s="110" t="s">
        <v>927</v>
      </c>
      <c r="AY3" s="109" t="s">
        <v>551</v>
      </c>
      <c r="AZ3" s="110" t="s">
        <v>550</v>
      </c>
      <c r="BA3" s="110" t="s">
        <v>549</v>
      </c>
      <c r="BB3" s="110" t="s">
        <v>548</v>
      </c>
      <c r="BC3" s="110" t="s">
        <v>547</v>
      </c>
      <c r="BD3" s="110" t="s">
        <v>942</v>
      </c>
      <c r="BE3" s="110" t="s">
        <v>941</v>
      </c>
      <c r="BF3" s="110" t="s">
        <v>651</v>
      </c>
      <c r="BG3" s="110" t="s">
        <v>652</v>
      </c>
      <c r="BH3" s="110" t="s">
        <v>653</v>
      </c>
      <c r="BI3" s="110" t="s">
        <v>654</v>
      </c>
      <c r="BJ3" s="110" t="s">
        <v>655</v>
      </c>
      <c r="BK3" s="110" t="s">
        <v>940</v>
      </c>
      <c r="BL3" s="110" t="s">
        <v>939</v>
      </c>
      <c r="BM3" s="110" t="s">
        <v>656</v>
      </c>
      <c r="BN3" s="110" t="s">
        <v>657</v>
      </c>
      <c r="BO3" s="110" t="s">
        <v>658</v>
      </c>
      <c r="BP3" s="110" t="s">
        <v>659</v>
      </c>
      <c r="BQ3" s="110" t="s">
        <v>660</v>
      </c>
      <c r="BR3" s="110" t="s">
        <v>938</v>
      </c>
      <c r="BS3" s="110" t="s">
        <v>937</v>
      </c>
      <c r="BT3" s="110" t="s">
        <v>661</v>
      </c>
      <c r="BU3" s="110" t="s">
        <v>662</v>
      </c>
      <c r="BV3" s="110" t="s">
        <v>663</v>
      </c>
      <c r="BW3" s="110" t="s">
        <v>664</v>
      </c>
      <c r="BX3" s="110" t="s">
        <v>665</v>
      </c>
      <c r="BY3" s="110" t="s">
        <v>936</v>
      </c>
      <c r="BZ3" s="110" t="s">
        <v>935</v>
      </c>
      <c r="CA3" s="110" t="s">
        <v>666</v>
      </c>
      <c r="CB3" s="110" t="s">
        <v>667</v>
      </c>
      <c r="CC3" s="110" t="s">
        <v>668</v>
      </c>
      <c r="CD3" s="110" t="s">
        <v>669</v>
      </c>
      <c r="CE3" s="111" t="s">
        <v>670</v>
      </c>
      <c r="CF3" s="110" t="s">
        <v>934</v>
      </c>
      <c r="CG3" s="110" t="s">
        <v>933</v>
      </c>
      <c r="CH3" s="112" t="s">
        <v>553</v>
      </c>
      <c r="CI3" s="113" t="s">
        <v>554</v>
      </c>
      <c r="CJ3" s="113" t="s">
        <v>555</v>
      </c>
      <c r="CK3" s="113" t="s">
        <v>556</v>
      </c>
      <c r="CL3" s="113" t="s">
        <v>557</v>
      </c>
      <c r="CM3" s="113" t="s">
        <v>558</v>
      </c>
      <c r="CN3" s="113" t="s">
        <v>559</v>
      </c>
      <c r="CO3" s="113" t="s">
        <v>560</v>
      </c>
      <c r="CP3" s="113" t="s">
        <v>562</v>
      </c>
      <c r="CQ3" s="113" t="s">
        <v>563</v>
      </c>
      <c r="CR3" s="113" t="s">
        <v>564</v>
      </c>
      <c r="CS3" s="113" t="s">
        <v>565</v>
      </c>
      <c r="CT3" s="113" t="s">
        <v>566</v>
      </c>
      <c r="CU3" s="113" t="s">
        <v>567</v>
      </c>
      <c r="CV3" s="113" t="s">
        <v>943</v>
      </c>
      <c r="CW3" s="114" t="s">
        <v>568</v>
      </c>
      <c r="CX3" s="112" t="s">
        <v>570</v>
      </c>
      <c r="CY3" s="113" t="s">
        <v>571</v>
      </c>
      <c r="CZ3" s="113" t="s">
        <v>572</v>
      </c>
      <c r="DA3" s="114" t="s">
        <v>573</v>
      </c>
      <c r="DB3" s="112" t="s">
        <v>575</v>
      </c>
      <c r="DC3" s="113" t="s">
        <v>576</v>
      </c>
      <c r="DD3" s="113" t="s">
        <v>577</v>
      </c>
      <c r="DE3" s="113" t="s">
        <v>578</v>
      </c>
      <c r="DF3" s="114" t="s">
        <v>579</v>
      </c>
      <c r="DG3" s="112" t="s">
        <v>580</v>
      </c>
      <c r="DH3" s="113" t="s">
        <v>581</v>
      </c>
      <c r="DI3" s="113" t="s">
        <v>582</v>
      </c>
      <c r="DJ3" s="113" t="s">
        <v>583</v>
      </c>
      <c r="DK3" s="113" t="s">
        <v>584</v>
      </c>
      <c r="DL3" s="113" t="s">
        <v>585</v>
      </c>
      <c r="DM3" s="113" t="s">
        <v>586</v>
      </c>
      <c r="DN3" s="113" t="s">
        <v>587</v>
      </c>
      <c r="DO3" s="113" t="s">
        <v>588</v>
      </c>
      <c r="DP3" s="113" t="s">
        <v>589</v>
      </c>
      <c r="DQ3" s="113" t="s">
        <v>590</v>
      </c>
      <c r="DR3" s="113" t="s">
        <v>591</v>
      </c>
      <c r="DS3" s="113" t="s">
        <v>592</v>
      </c>
      <c r="DT3" s="114" t="s">
        <v>593</v>
      </c>
      <c r="DU3" s="112" t="s">
        <v>580</v>
      </c>
      <c r="DV3" s="113" t="s">
        <v>581</v>
      </c>
      <c r="DW3" s="113" t="s">
        <v>582</v>
      </c>
      <c r="DX3" s="113" t="s">
        <v>583</v>
      </c>
      <c r="DY3" s="113" t="s">
        <v>584</v>
      </c>
      <c r="DZ3" s="113" t="s">
        <v>585</v>
      </c>
      <c r="EA3" s="113" t="s">
        <v>586</v>
      </c>
      <c r="EB3" s="113" t="s">
        <v>587</v>
      </c>
      <c r="EC3" s="113" t="s">
        <v>588</v>
      </c>
      <c r="ED3" s="113" t="s">
        <v>589</v>
      </c>
      <c r="EE3" s="113" t="s">
        <v>590</v>
      </c>
      <c r="EF3" s="113" t="s">
        <v>591</v>
      </c>
      <c r="EG3" s="113" t="s">
        <v>697</v>
      </c>
      <c r="EH3" s="113" t="s">
        <v>698</v>
      </c>
      <c r="EI3" s="113" t="s">
        <v>699</v>
      </c>
      <c r="EJ3" s="113" t="s">
        <v>700</v>
      </c>
      <c r="EK3" s="113" t="s">
        <v>701</v>
      </c>
      <c r="EL3" s="113" t="s">
        <v>702</v>
      </c>
      <c r="EM3" s="113" t="s">
        <v>703</v>
      </c>
      <c r="EN3" s="113" t="s">
        <v>704</v>
      </c>
      <c r="EO3" s="113" t="s">
        <v>705</v>
      </c>
      <c r="EP3" s="113" t="s">
        <v>706</v>
      </c>
      <c r="EQ3" s="113" t="s">
        <v>707</v>
      </c>
      <c r="ER3" s="113" t="s">
        <v>708</v>
      </c>
      <c r="ES3" s="113" t="s">
        <v>709</v>
      </c>
      <c r="ET3" s="113" t="s">
        <v>710</v>
      </c>
      <c r="EU3" s="113" t="s">
        <v>711</v>
      </c>
      <c r="EV3" s="113" t="s">
        <v>712</v>
      </c>
      <c r="EW3" s="113" t="s">
        <v>713</v>
      </c>
      <c r="EX3" s="113" t="s">
        <v>714</v>
      </c>
      <c r="EY3" s="113" t="s">
        <v>715</v>
      </c>
      <c r="EZ3" s="113" t="s">
        <v>716</v>
      </c>
      <c r="FA3" s="113" t="s">
        <v>717</v>
      </c>
      <c r="FB3" s="113" t="s">
        <v>718</v>
      </c>
      <c r="FC3" s="113" t="s">
        <v>719</v>
      </c>
      <c r="FD3" s="113" t="s">
        <v>720</v>
      </c>
      <c r="FE3" s="113" t="s">
        <v>721</v>
      </c>
      <c r="FF3" s="113" t="s">
        <v>722</v>
      </c>
      <c r="FG3" s="113" t="s">
        <v>723</v>
      </c>
      <c r="FH3" s="113" t="s">
        <v>724</v>
      </c>
      <c r="FI3" s="113" t="s">
        <v>725</v>
      </c>
      <c r="FJ3" s="113" t="s">
        <v>726</v>
      </c>
      <c r="FK3" s="113" t="s">
        <v>727</v>
      </c>
      <c r="FL3" s="113" t="s">
        <v>728</v>
      </c>
      <c r="FM3" s="113" t="s">
        <v>729</v>
      </c>
      <c r="FN3" s="113" t="s">
        <v>730</v>
      </c>
      <c r="FO3" s="113" t="s">
        <v>731</v>
      </c>
      <c r="FP3" s="113" t="s">
        <v>732</v>
      </c>
      <c r="FQ3" s="113" t="s">
        <v>733</v>
      </c>
      <c r="FR3" s="113" t="s">
        <v>734</v>
      </c>
      <c r="FS3" s="113" t="s">
        <v>735</v>
      </c>
      <c r="FT3" s="113" t="s">
        <v>736</v>
      </c>
      <c r="FU3" s="113" t="s">
        <v>592</v>
      </c>
      <c r="FV3" s="113" t="s">
        <v>593</v>
      </c>
      <c r="FW3" s="113" t="s">
        <v>750</v>
      </c>
      <c r="FX3" s="113" t="s">
        <v>594</v>
      </c>
      <c r="FY3" s="113" t="s">
        <v>595</v>
      </c>
      <c r="FZ3" s="113" t="s">
        <v>596</v>
      </c>
      <c r="GA3" s="113" t="s">
        <v>597</v>
      </c>
      <c r="GB3" s="113" t="s">
        <v>598</v>
      </c>
      <c r="GC3" s="113" t="s">
        <v>599</v>
      </c>
      <c r="GD3" s="113" t="s">
        <v>600</v>
      </c>
      <c r="GE3" s="113" t="s">
        <v>594</v>
      </c>
      <c r="GF3" s="113" t="s">
        <v>596</v>
      </c>
      <c r="GG3" s="113" t="s">
        <v>601</v>
      </c>
      <c r="GH3" s="113" t="s">
        <v>598</v>
      </c>
      <c r="GI3" s="113" t="s">
        <v>599</v>
      </c>
      <c r="GJ3" s="114" t="s">
        <v>600</v>
      </c>
      <c r="GK3" s="112" t="s">
        <v>603</v>
      </c>
      <c r="GL3" s="113" t="s">
        <v>604</v>
      </c>
      <c r="GM3" s="113" t="s">
        <v>605</v>
      </c>
      <c r="GN3" s="113" t="s">
        <v>606</v>
      </c>
      <c r="GO3" s="113" t="s">
        <v>607</v>
      </c>
      <c r="GP3" s="114" t="s">
        <v>608</v>
      </c>
      <c r="GQ3" s="114" t="s">
        <v>944</v>
      </c>
      <c r="GR3" s="112" t="s">
        <v>610</v>
      </c>
      <c r="GS3" s="113" t="s">
        <v>611</v>
      </c>
      <c r="GT3" s="113" t="s">
        <v>612</v>
      </c>
      <c r="GU3" s="114" t="s">
        <v>613</v>
      </c>
      <c r="GV3" s="112" t="s">
        <v>615</v>
      </c>
      <c r="GW3" s="114" t="s">
        <v>616</v>
      </c>
      <c r="GX3" s="112" t="s">
        <v>618</v>
      </c>
      <c r="GY3" s="113" t="s">
        <v>619</v>
      </c>
      <c r="GZ3" s="113" t="s">
        <v>945</v>
      </c>
      <c r="HA3" s="113" t="s">
        <v>782</v>
      </c>
      <c r="HB3" s="113" t="s">
        <v>620</v>
      </c>
      <c r="HC3" s="113" t="s">
        <v>621</v>
      </c>
      <c r="HD3" s="113" t="s">
        <v>622</v>
      </c>
      <c r="HE3" s="113" t="s">
        <v>623</v>
      </c>
      <c r="HF3" s="113" t="s">
        <v>624</v>
      </c>
      <c r="HG3" s="113" t="s">
        <v>625</v>
      </c>
      <c r="HH3" s="113" t="s">
        <v>626</v>
      </c>
      <c r="HI3" s="113" t="s">
        <v>627</v>
      </c>
      <c r="HJ3" s="113" t="s">
        <v>628</v>
      </c>
      <c r="HK3" s="113" t="s">
        <v>629</v>
      </c>
      <c r="HL3" s="114" t="s">
        <v>630</v>
      </c>
      <c r="HM3" s="156" t="s">
        <v>946</v>
      </c>
      <c r="HN3" s="114" t="s">
        <v>947</v>
      </c>
      <c r="HO3" s="112" t="s">
        <v>632</v>
      </c>
      <c r="HP3" s="113" t="s">
        <v>633</v>
      </c>
      <c r="HQ3" s="113" t="s">
        <v>634</v>
      </c>
      <c r="HR3" s="113" t="s">
        <v>635</v>
      </c>
      <c r="HS3" s="113" t="s">
        <v>563</v>
      </c>
      <c r="HT3" s="113" t="s">
        <v>565</v>
      </c>
      <c r="HU3" s="113" t="s">
        <v>636</v>
      </c>
      <c r="HV3" s="114" t="s">
        <v>637</v>
      </c>
      <c r="HW3" s="485" t="s">
        <v>124</v>
      </c>
      <c r="HX3" s="475"/>
      <c r="HY3" s="475" t="s">
        <v>125</v>
      </c>
      <c r="HZ3" s="475"/>
      <c r="IA3" s="475" t="s">
        <v>126</v>
      </c>
      <c r="IB3" s="475"/>
      <c r="IC3" s="475" t="s">
        <v>127</v>
      </c>
      <c r="ID3" s="475"/>
      <c r="IE3" s="475" t="s">
        <v>124</v>
      </c>
      <c r="IF3" s="475"/>
      <c r="IG3" s="475" t="s">
        <v>125</v>
      </c>
      <c r="IH3" s="475"/>
      <c r="II3" s="475" t="s">
        <v>126</v>
      </c>
      <c r="IJ3" s="475"/>
      <c r="IK3" s="475" t="s">
        <v>127</v>
      </c>
      <c r="IL3" s="475"/>
      <c r="IM3" s="475" t="s">
        <v>124</v>
      </c>
      <c r="IN3" s="475"/>
      <c r="IO3" s="475" t="s">
        <v>125</v>
      </c>
      <c r="IP3" s="475"/>
      <c r="IQ3" s="475" t="s">
        <v>126</v>
      </c>
      <c r="IR3" s="475"/>
      <c r="IS3" s="475" t="s">
        <v>127</v>
      </c>
      <c r="IT3" s="475"/>
      <c r="IU3" s="478"/>
      <c r="IV3" s="474"/>
    </row>
    <row r="4" spans="1:256" s="23" customFormat="1" ht="26.25" customHeight="1" thickBot="1">
      <c r="A4" s="25"/>
      <c r="B4" s="99"/>
      <c r="C4" s="25">
        <f>様1単・郵便番号</f>
        <v>0</v>
      </c>
      <c r="D4" s="26">
        <f>様1単・住所</f>
        <v>0</v>
      </c>
      <c r="E4" s="26">
        <f>様1単・名称</f>
        <v>0</v>
      </c>
      <c r="F4" s="99">
        <f>様1単・代表者</f>
        <v>0</v>
      </c>
      <c r="G4" s="28">
        <f>+様1単・TEL</f>
        <v>0</v>
      </c>
      <c r="H4" s="25">
        <f>様1複・郵便番号</f>
        <v>0</v>
      </c>
      <c r="I4" s="26">
        <f>様1複・住所</f>
        <v>0</v>
      </c>
      <c r="J4" s="26">
        <f>様1複・名称</f>
        <v>0</v>
      </c>
      <c r="K4" s="99">
        <f>様1複・名称</f>
        <v>0</v>
      </c>
      <c r="L4" s="28">
        <f>+様1複・TEL</f>
        <v>0</v>
      </c>
      <c r="M4" s="25">
        <f>様1複・郵便番号①</f>
        <v>0</v>
      </c>
      <c r="N4" s="26">
        <f>様1複・住所①</f>
        <v>0</v>
      </c>
      <c r="O4" s="26">
        <f>様1複・名称①</f>
        <v>0</v>
      </c>
      <c r="P4" s="26">
        <f>様1複・代表者①</f>
        <v>0</v>
      </c>
      <c r="Q4" s="26">
        <f>様1複・電話番号①</f>
        <v>0</v>
      </c>
      <c r="R4" s="26" t="b">
        <f>+IF(様1複・買物対策=TRUE,"○")</f>
        <v>0</v>
      </c>
      <c r="S4" s="26" t="b">
        <f>IF(様1複・雇用増加①,"○")</f>
        <v>0</v>
      </c>
      <c r="T4" s="26" t="b">
        <f>IF(様1複・処遇改善①,"○")</f>
        <v>0</v>
      </c>
      <c r="U4" s="26">
        <f>様1複・申請者数</f>
        <v>0</v>
      </c>
      <c r="V4" s="26">
        <f>様1複・申請者数</f>
        <v>0</v>
      </c>
      <c r="W4" s="26">
        <f>様1複・郵便番号②</f>
        <v>0</v>
      </c>
      <c r="X4" s="26">
        <f>様1複・住所②</f>
        <v>0</v>
      </c>
      <c r="Y4" s="26">
        <f>様1複・名称②</f>
        <v>0</v>
      </c>
      <c r="Z4" s="26">
        <f>様1複・代表者②</f>
        <v>0</v>
      </c>
      <c r="AA4" s="26">
        <f>様1複・電話番号②</f>
        <v>0</v>
      </c>
      <c r="AB4" s="26" t="b">
        <f>IF(様1複・雇用増加②,"○")</f>
        <v>0</v>
      </c>
      <c r="AC4" s="26" t="b">
        <f>IF(様1複・処遇改善②,"○")</f>
        <v>0</v>
      </c>
      <c r="AD4" s="26">
        <f>様1複・郵便番号③</f>
        <v>0</v>
      </c>
      <c r="AE4" s="26">
        <f>様1複・住所③</f>
        <v>0</v>
      </c>
      <c r="AF4" s="26">
        <f>様1複・名称③</f>
        <v>0</v>
      </c>
      <c r="AG4" s="26">
        <f>様1複・代表者③</f>
        <v>0</v>
      </c>
      <c r="AH4" s="26">
        <f>様1複・電話番号③</f>
        <v>0</v>
      </c>
      <c r="AI4" s="26" t="b">
        <f>IF(様1複・雇用増加③,"○")</f>
        <v>0</v>
      </c>
      <c r="AJ4" s="26" t="b">
        <f>IF(様1複・処遇改善③,"○")</f>
        <v>0</v>
      </c>
      <c r="AK4" s="26">
        <f>様1複・郵便番号④</f>
        <v>0</v>
      </c>
      <c r="AL4" s="26">
        <f>様1複・住所④</f>
        <v>0</v>
      </c>
      <c r="AM4" s="26">
        <f>様1複・名称④</f>
        <v>0</v>
      </c>
      <c r="AN4" s="26">
        <f>様1複・代表者④</f>
        <v>0</v>
      </c>
      <c r="AO4" s="26">
        <f>様1複・電話番号④</f>
        <v>0</v>
      </c>
      <c r="AP4" s="26" t="b">
        <f>IF(様1複・雇用増加④,"○")</f>
        <v>0</v>
      </c>
      <c r="AQ4" s="26" t="b">
        <f>IF(様1複・処遇改善④,"○")</f>
        <v>0</v>
      </c>
      <c r="AR4" s="26">
        <f>様1複・郵便番号⑤</f>
        <v>0</v>
      </c>
      <c r="AS4" s="26">
        <f>様1複・住所⑤</f>
        <v>0</v>
      </c>
      <c r="AT4" s="26">
        <f>様1複・名称⑤</f>
        <v>0</v>
      </c>
      <c r="AU4" s="26">
        <f>様1複・代表者⑤</f>
        <v>0</v>
      </c>
      <c r="AV4" s="28">
        <f>様1複・電話番号⑤</f>
        <v>0</v>
      </c>
      <c r="AW4" s="26" t="b">
        <f>IF(様1複・雇用増加⑤,"○")</f>
        <v>0</v>
      </c>
      <c r="AX4" s="26" t="b">
        <f>IF(様1複・処遇改善⑤,"○")</f>
        <v>0</v>
      </c>
      <c r="AY4" s="25">
        <f>様1複・郵便番号⑥</f>
        <v>0</v>
      </c>
      <c r="AZ4" s="26">
        <f>様1複・住所⑥</f>
        <v>0</v>
      </c>
      <c r="BA4" s="26">
        <f>様1複・名称⑥</f>
        <v>0</v>
      </c>
      <c r="BB4" s="26">
        <f>様1複・代表者⑥</f>
        <v>0</v>
      </c>
      <c r="BC4" s="26">
        <f>様1複・電話番号⑥</f>
        <v>0</v>
      </c>
      <c r="BD4" s="26" t="b">
        <f>IF(様1複・雇用増加⑥,"○")</f>
        <v>0</v>
      </c>
      <c r="BE4" s="26" t="b">
        <f>IF(様1複・処遇改善⑥,"○")</f>
        <v>0</v>
      </c>
      <c r="BF4" s="26">
        <f>様1複・郵便番号⑦</f>
        <v>0</v>
      </c>
      <c r="BG4" s="26">
        <f>様1複・住所⑦</f>
        <v>0</v>
      </c>
      <c r="BH4" s="26">
        <f>様1複・名称⑦</f>
        <v>0</v>
      </c>
      <c r="BI4" s="26">
        <f>様1複・代表者⑦</f>
        <v>0</v>
      </c>
      <c r="BJ4" s="26">
        <f>様1複・電話番号⑦</f>
        <v>0</v>
      </c>
      <c r="BK4" s="26" t="b">
        <f>IF(様1複・雇用増加⑦,"○")</f>
        <v>0</v>
      </c>
      <c r="BL4" s="26" t="b">
        <f>IF(様1複・処遇改善⑦,"○")</f>
        <v>0</v>
      </c>
      <c r="BM4" s="26">
        <f>様1複・郵便番号⑧</f>
        <v>0</v>
      </c>
      <c r="BN4" s="26">
        <f>様1複・住所⑧</f>
        <v>0</v>
      </c>
      <c r="BO4" s="26">
        <f>様1複・名称⑧</f>
        <v>0</v>
      </c>
      <c r="BP4" s="26">
        <f>様1複・代表者⑧</f>
        <v>0</v>
      </c>
      <c r="BQ4" s="26">
        <f>様1複・電話番号⑧</f>
        <v>0</v>
      </c>
      <c r="BR4" s="26" t="b">
        <f>IF(様1複・雇用増加⑧,"○")</f>
        <v>0</v>
      </c>
      <c r="BS4" s="26" t="b">
        <f>IF(様1複・処遇改善⑧,"○")</f>
        <v>0</v>
      </c>
      <c r="BT4" s="26">
        <f>様1複・郵便番号⑨</f>
        <v>0</v>
      </c>
      <c r="BU4" s="26">
        <f>様1複・住所⑨</f>
        <v>0</v>
      </c>
      <c r="BV4" s="26">
        <f>様1複・名称⑨</f>
        <v>0</v>
      </c>
      <c r="BW4" s="26">
        <f>様1複・代表者⑨</f>
        <v>0</v>
      </c>
      <c r="BX4" s="26">
        <f>様1複・電話番号⑨</f>
        <v>0</v>
      </c>
      <c r="BY4" s="26" t="b">
        <f>IF(様1複・雇用増加⑨,"○")</f>
        <v>0</v>
      </c>
      <c r="BZ4" s="26" t="b">
        <f>IF(様1複・処遇改善⑨,"○")</f>
        <v>0</v>
      </c>
      <c r="CA4" s="26">
        <f>様1複・郵便番号⑩</f>
        <v>0</v>
      </c>
      <c r="CB4" s="26">
        <f>様1複・住所⑩</f>
        <v>0</v>
      </c>
      <c r="CC4" s="26">
        <f>様1複・名称⑩</f>
        <v>0</v>
      </c>
      <c r="CD4" s="26">
        <f>様1複・代表者⑩</f>
        <v>0</v>
      </c>
      <c r="CE4" s="28">
        <f>様1複・電話番号⑩</f>
        <v>0</v>
      </c>
      <c r="CF4" s="26" t="b">
        <f>IF(様1複・雇用増加⑩,"○")</f>
        <v>0</v>
      </c>
      <c r="CG4" s="26" t="b">
        <f>IF(様1複・処遇改善⑩,"○")</f>
        <v>0</v>
      </c>
      <c r="CH4" s="25" t="str">
        <f>LEFT(CI4,2)</f>
        <v>0</v>
      </c>
      <c r="CI4" s="26">
        <f>様2_1・中分類名称</f>
        <v>0</v>
      </c>
      <c r="CJ4" s="26">
        <f>様2_1・従業員</f>
        <v>0</v>
      </c>
      <c r="CK4" s="26">
        <f>様2_1・資本金</f>
        <v>0</v>
      </c>
      <c r="CL4" s="26" t="str">
        <f>様2_1・創業年&amp;様2_1・創業月</f>
        <v/>
      </c>
      <c r="CM4" s="26">
        <f>様2_1・氏名</f>
        <v>0</v>
      </c>
      <c r="CN4" s="26">
        <f>様2_1・ふりがな</f>
        <v>0</v>
      </c>
      <c r="CO4" s="26" t="str">
        <f>様2_1・〒上3&amp;"－"&amp;様2_1・〒下4</f>
        <v>－</v>
      </c>
      <c r="CP4" s="26">
        <f>様2_1・住所</f>
        <v>0</v>
      </c>
      <c r="CQ4" s="26">
        <f>様2_1・電話番号</f>
        <v>0</v>
      </c>
      <c r="CR4" s="26">
        <f>様2_1・携帯番号</f>
        <v>0</v>
      </c>
      <c r="CS4" s="26">
        <f>様2_1・email</f>
        <v>0</v>
      </c>
      <c r="CT4" s="26">
        <f>様2_1・FAX</f>
        <v>0</v>
      </c>
      <c r="CU4" s="27" t="str">
        <f>IF(様2_1・前回有,"有","無")</f>
        <v>無</v>
      </c>
      <c r="CV4" s="26">
        <f>様2_1・販路先</f>
        <v>0</v>
      </c>
      <c r="CW4" s="95" t="str">
        <f>IF(様2_1・大企業該当有,"該当有","該当無")</f>
        <v>該当無</v>
      </c>
      <c r="CX4" s="25">
        <f>様2_2・企業概要</f>
        <v>0</v>
      </c>
      <c r="CY4" s="26">
        <f>様2_2・顧客ニーズ</f>
        <v>0</v>
      </c>
      <c r="CZ4" s="26">
        <f>様2_2・自社強み</f>
        <v>0</v>
      </c>
      <c r="DA4" s="28">
        <f>様2_2・経営方針</f>
        <v>0</v>
      </c>
      <c r="DB4" s="25">
        <f>様3_1・補助事業名</f>
        <v>0</v>
      </c>
      <c r="DC4" s="26">
        <f>様3_1・補助事業内容</f>
        <v>0</v>
      </c>
      <c r="DD4" s="26">
        <f>様3_1・共同必要性</f>
        <v>0</v>
      </c>
      <c r="DE4" s="26">
        <f>様3_1・共同役割</f>
        <v>0</v>
      </c>
      <c r="DF4" s="28">
        <f>様3_1・補助事業効果</f>
        <v>0</v>
      </c>
      <c r="DG4" s="25">
        <f>+様3・経費区分①</f>
        <v>0</v>
      </c>
      <c r="DH4" s="26">
        <f>+様3・内容①</f>
        <v>0</v>
      </c>
      <c r="DI4" s="26">
        <f>+様3・経費内訳①</f>
        <v>0</v>
      </c>
      <c r="DJ4" s="26">
        <f>+様3・補助対象経費①</f>
        <v>0</v>
      </c>
      <c r="DK4" s="26">
        <f>+様3・経費区分②</f>
        <v>0</v>
      </c>
      <c r="DL4" s="26">
        <f>+様3・内容②</f>
        <v>0</v>
      </c>
      <c r="DM4" s="26">
        <f>+様3・経費内訳②</f>
        <v>0</v>
      </c>
      <c r="DN4" s="26">
        <f>+様3・補助対象経費②</f>
        <v>0</v>
      </c>
      <c r="DO4" s="26">
        <f>+様3・経費区分③</f>
        <v>0</v>
      </c>
      <c r="DP4" s="26">
        <f>+様3・内容③</f>
        <v>0</v>
      </c>
      <c r="DQ4" s="26">
        <f>+様3・経費内訳③</f>
        <v>0</v>
      </c>
      <c r="DR4" s="26">
        <f>+様3・補助対象経費③</f>
        <v>0</v>
      </c>
      <c r="DS4" s="26">
        <f>+様3・補助対象経費合計</f>
        <v>0</v>
      </c>
      <c r="DT4" s="28">
        <f>+様3・補助金交付申請額</f>
        <v>0</v>
      </c>
      <c r="DU4" s="25">
        <f>様3_2_2・経費区分①</f>
        <v>0</v>
      </c>
      <c r="DV4" s="26">
        <f>様3_2_2・内容①</f>
        <v>0</v>
      </c>
      <c r="DW4" s="26">
        <f>様3_2_2・経費内訳①</f>
        <v>0</v>
      </c>
      <c r="DX4" s="26">
        <f>様3_2_2・補助対象経費①</f>
        <v>0</v>
      </c>
      <c r="DY4" s="26">
        <f>様3_2_2・経費区分②</f>
        <v>0</v>
      </c>
      <c r="DZ4" s="26">
        <f>様3_2_2・内容②</f>
        <v>0</v>
      </c>
      <c r="EA4" s="26">
        <f>様3_2_2・経費内訳②</f>
        <v>0</v>
      </c>
      <c r="EB4" s="26">
        <f>様3_2_2・補助対象経費②</f>
        <v>0</v>
      </c>
      <c r="EC4" s="26">
        <f>様3_2_2・経費区分③</f>
        <v>0</v>
      </c>
      <c r="ED4" s="26">
        <f>様3_2_2・内容③</f>
        <v>0</v>
      </c>
      <c r="EE4" s="26">
        <f>様3_2_2・経費内訳③</f>
        <v>0</v>
      </c>
      <c r="EF4" s="26">
        <f>様3_2_2・補助対象経費③</f>
        <v>0</v>
      </c>
      <c r="EG4" s="26">
        <f>様3_2_2・経費区分④</f>
        <v>0</v>
      </c>
      <c r="EH4" s="26">
        <f>様3_2_2・内容④</f>
        <v>0</v>
      </c>
      <c r="EI4" s="26">
        <f>様3_2_2・経費内訳④</f>
        <v>0</v>
      </c>
      <c r="EJ4" s="26">
        <f>様3_2_2・補助対象経費④</f>
        <v>0</v>
      </c>
      <c r="EK4" s="26">
        <f>様3_2_2・経費区分⑤</f>
        <v>0</v>
      </c>
      <c r="EL4" s="26">
        <f>様3_2_2・内容⑤</f>
        <v>0</v>
      </c>
      <c r="EM4" s="26">
        <f>様3_2_2・経費内訳⑤</f>
        <v>0</v>
      </c>
      <c r="EN4" s="26">
        <f>様3_2_2・補助対象経費⑤</f>
        <v>0</v>
      </c>
      <c r="EO4" s="26">
        <f>様3_2_2・経費区分⑥</f>
        <v>0</v>
      </c>
      <c r="EP4" s="26">
        <f>様3_2_2・内容⑥</f>
        <v>0</v>
      </c>
      <c r="EQ4" s="26">
        <f>様3_2_2・経費内訳⑥</f>
        <v>0</v>
      </c>
      <c r="ER4" s="26">
        <f>様3_2_2・補助対象経費⑥</f>
        <v>0</v>
      </c>
      <c r="ES4" s="26">
        <f>様3_2_2・経費区分⑦</f>
        <v>0</v>
      </c>
      <c r="ET4" s="26">
        <f>様3_2_2・内容⑦</f>
        <v>0</v>
      </c>
      <c r="EU4" s="26">
        <f>様3_2_2・経費内訳⑦</f>
        <v>0</v>
      </c>
      <c r="EV4" s="26">
        <f>様3_2_2・補助対象経費⑦</f>
        <v>0</v>
      </c>
      <c r="EW4" s="26">
        <f>様3_2_2・経費区分⑧</f>
        <v>0</v>
      </c>
      <c r="EX4" s="26">
        <f>様3_2_2・内容⑧</f>
        <v>0</v>
      </c>
      <c r="EY4" s="26">
        <f>様3_2_2・経費内訳⑧</f>
        <v>0</v>
      </c>
      <c r="EZ4" s="26">
        <f>様3_2_2・補助対象経費⑧</f>
        <v>0</v>
      </c>
      <c r="FA4" s="26">
        <f>様3_2_2・経費区分⑨</f>
        <v>0</v>
      </c>
      <c r="FB4" s="26">
        <f>様3_2_2・内容⑨</f>
        <v>0</v>
      </c>
      <c r="FC4" s="26">
        <f>様3_2_2・経費内訳⑨</f>
        <v>0</v>
      </c>
      <c r="FD4" s="26">
        <f>様3_2_2・補助対象経費⑨</f>
        <v>0</v>
      </c>
      <c r="FE4" s="26">
        <f>様3_2_2・経費区分⑩</f>
        <v>0</v>
      </c>
      <c r="FF4" s="26">
        <f>様3_2_2・内容⑩</f>
        <v>0</v>
      </c>
      <c r="FG4" s="26">
        <f>様3_2_2・経費内訳⑩</f>
        <v>0</v>
      </c>
      <c r="FH4" s="26">
        <f>様3_2_2・補助対象経費⑩</f>
        <v>0</v>
      </c>
      <c r="FI4" s="26">
        <f>様3_2_2・経費区分⑪</f>
        <v>0</v>
      </c>
      <c r="FJ4" s="26">
        <f>様3_2_2・内容⑪</f>
        <v>0</v>
      </c>
      <c r="FK4" s="26">
        <f>様3_2_2・経費内訳⑪</f>
        <v>0</v>
      </c>
      <c r="FL4" s="26">
        <f>様3_2_2・補助対象経費⑪</f>
        <v>0</v>
      </c>
      <c r="FM4" s="26">
        <f>様3_2_2・経費区分⑫</f>
        <v>0</v>
      </c>
      <c r="FN4" s="26">
        <f>様3_2_2・内容⑫</f>
        <v>0</v>
      </c>
      <c r="FO4" s="26">
        <f>様3_2_2・経費内訳⑫</f>
        <v>0</v>
      </c>
      <c r="FP4" s="26">
        <f>様3_2_2・補助対象経費⑫</f>
        <v>0</v>
      </c>
      <c r="FQ4" s="26">
        <f>様3_2_2・経費区分⑬</f>
        <v>0</v>
      </c>
      <c r="FR4" s="26">
        <f>様3_2_2・内容⑬</f>
        <v>0</v>
      </c>
      <c r="FS4" s="26">
        <f>様3_2_2・経費内訳⑬</f>
        <v>0</v>
      </c>
      <c r="FT4" s="26">
        <f>様3_2_2・補助対象経費⑬</f>
        <v>0</v>
      </c>
      <c r="FU4" s="26">
        <f>様3_2_2・補助対象経費合計</f>
        <v>0</v>
      </c>
      <c r="FV4" s="26">
        <f>様3_2_2・補助金交付申請額</f>
        <v>0</v>
      </c>
      <c r="FW4" s="27" t="str">
        <f>IF(様3_2・増額雇用,"雇用増",IF(様3_2・増額改善,"雇用改善","買い物弱者"))</f>
        <v>買い物弱者</v>
      </c>
      <c r="FX4" s="26">
        <f>様3_2・調達自己資金￥</f>
        <v>0</v>
      </c>
      <c r="FY4" s="26">
        <f>様3_2・調達補助金￥</f>
        <v>0</v>
      </c>
      <c r="FZ4" s="26">
        <f>様3_2・調達借入金￥</f>
        <v>0</v>
      </c>
      <c r="GA4" s="26">
        <f>様3_2・調達借入金調達先</f>
        <v>0</v>
      </c>
      <c r="GB4" s="26">
        <f>様3_2・調達その他金額￥</f>
        <v>0</v>
      </c>
      <c r="GC4" s="26">
        <f>様3_2・調達その他金額調達先</f>
        <v>0</v>
      </c>
      <c r="GD4" s="26">
        <f>様3_2・調達合計金額￥</f>
        <v>0</v>
      </c>
      <c r="GE4" s="26">
        <f>様3_2・手当自己資金￥</f>
        <v>0</v>
      </c>
      <c r="GF4" s="26">
        <f>様3_2・手当借入金￥</f>
        <v>0</v>
      </c>
      <c r="GG4" s="26">
        <f>様3_2・手当借入先</f>
        <v>0</v>
      </c>
      <c r="GH4" s="26">
        <f>様3_2・手当その他￥</f>
        <v>0</v>
      </c>
      <c r="GI4" s="26">
        <f>様3_2・手当その他調達先</f>
        <v>0</v>
      </c>
      <c r="GJ4" s="28">
        <f>様3_2・手当合計額￥</f>
        <v>0</v>
      </c>
      <c r="GK4" s="25">
        <f>様4・商工会名</f>
        <v>0</v>
      </c>
      <c r="GL4" s="26">
        <f>様4・支援担当者</f>
        <v>0</v>
      </c>
      <c r="GM4" s="26">
        <f>様4・商工会email</f>
        <v>0</v>
      </c>
      <c r="GN4" s="27">
        <f>様4・企業要望</f>
        <v>0</v>
      </c>
      <c r="GO4" s="26">
        <f>様4・支援目標</f>
        <v>0</v>
      </c>
      <c r="GP4" s="28">
        <f>様4・支援内容</f>
        <v>0</v>
      </c>
      <c r="GQ4" s="28">
        <f>様4・支援内容</f>
        <v>0</v>
      </c>
      <c r="GR4" s="25" t="str">
        <f>"H"&amp;様5・完了年&amp;"/"&amp;様5・完了月&amp;"/"&amp;様5・完了日</f>
        <v>H//</v>
      </c>
      <c r="GS4" s="26">
        <f>様5・収入金有無</f>
        <v>0</v>
      </c>
      <c r="GT4" s="26">
        <f>様5・収入金内容</f>
        <v>0</v>
      </c>
      <c r="GU4" s="28">
        <f>様5・消費税適用</f>
        <v>0</v>
      </c>
      <c r="GV4" s="102" t="str">
        <f>IF(様6・教育訓練,"教育訓練",IF(様6・賃上げ実施,"賃上げ実施","賃上げ表明"))</f>
        <v>賃上げ表明</v>
      </c>
      <c r="GW4" s="28">
        <f>様6・取組内容</f>
        <v>0</v>
      </c>
      <c r="GX4" s="25">
        <f>様7・事業実施都道府県・市町村名</f>
        <v>0</v>
      </c>
      <c r="GY4" s="26">
        <f>様7・事業実施地域</f>
        <v>0</v>
      </c>
      <c r="GZ4" s="26">
        <f>様7・事業実施地域概況</f>
        <v>0</v>
      </c>
      <c r="HA4" s="26">
        <f>様7・販路拡大説明</f>
        <v>0</v>
      </c>
      <c r="HB4" s="26">
        <f>様7・住民属性高齢者</f>
        <v>0</v>
      </c>
      <c r="HC4" s="26">
        <f>様7・住民属性若者</f>
        <v>0</v>
      </c>
      <c r="HD4" s="26">
        <f>様7・住民属性主婦</f>
        <v>0</v>
      </c>
      <c r="HE4" s="26">
        <f>様7・住民属性ファミリー</f>
        <v>0</v>
      </c>
      <c r="HF4" s="26">
        <f>様7・住民属性その他</f>
        <v>0</v>
      </c>
      <c r="HG4" s="26" t="str">
        <f>様7・住民属性その他内容</f>
        <v>その他
（　その他）</v>
      </c>
      <c r="HH4" s="26">
        <f>様7・移動手段徒歩</f>
        <v>0</v>
      </c>
      <c r="HI4" s="26">
        <f>様7・移動手段車</f>
        <v>0</v>
      </c>
      <c r="HJ4" s="26">
        <f>様7・移動手段自転車</f>
        <v>0</v>
      </c>
      <c r="HK4" s="26">
        <f>様7・移動手段鉄道</f>
        <v>0</v>
      </c>
      <c r="HL4" s="28">
        <f>様7・移動手段バス</f>
        <v>0</v>
      </c>
      <c r="HM4" s="99">
        <f>+様7・メーカー名</f>
        <v>0</v>
      </c>
      <c r="HN4" s="28">
        <f>+様7・車種類</f>
        <v>0</v>
      </c>
      <c r="HO4" s="25">
        <f>様8・市町村名</f>
        <v>0</v>
      </c>
      <c r="HP4" s="26">
        <f>様8・担当部署</f>
        <v>0</v>
      </c>
      <c r="HQ4" s="26">
        <f>様8・担当者名</f>
        <v>0</v>
      </c>
      <c r="HR4" s="26">
        <f>様8・所在地</f>
        <v>0</v>
      </c>
      <c r="HS4" s="26">
        <f>様8・電話番号</f>
        <v>0</v>
      </c>
      <c r="HT4" s="26">
        <f>様8・email</f>
        <v>0</v>
      </c>
      <c r="HU4" s="26">
        <f>様8・買物弱者状況</f>
        <v>0</v>
      </c>
      <c r="HV4" s="28">
        <f>様8・事業効果</f>
        <v>0</v>
      </c>
      <c r="HW4" s="101"/>
      <c r="HX4" s="96"/>
      <c r="HY4" s="96"/>
      <c r="HZ4" s="96"/>
      <c r="IA4" s="96"/>
      <c r="IB4" s="96"/>
      <c r="IC4" s="96"/>
      <c r="ID4" s="96"/>
      <c r="IE4" s="96"/>
      <c r="IF4" s="96"/>
      <c r="IG4" s="96"/>
      <c r="IH4" s="96"/>
      <c r="II4" s="96"/>
      <c r="IJ4" s="96"/>
      <c r="IK4" s="96"/>
      <c r="IL4" s="96"/>
      <c r="IM4" s="96"/>
      <c r="IN4" s="96"/>
      <c r="IO4" s="96"/>
      <c r="IP4" s="96"/>
      <c r="IQ4" s="96"/>
      <c r="IR4" s="96"/>
      <c r="IS4" s="96"/>
      <c r="IT4" s="96"/>
      <c r="IU4" s="96"/>
      <c r="IV4" s="97"/>
    </row>
    <row r="5" spans="1:256" ht="26.25" customHeight="1"/>
    <row r="6" spans="1:256" ht="26.25" customHeight="1"/>
    <row r="7" spans="1:256" ht="26.25" customHeight="1">
      <c r="B7" s="21"/>
      <c r="C7" s="21"/>
      <c r="D7" s="21"/>
      <c r="N7" s="21"/>
      <c r="O7" s="21"/>
      <c r="P7" s="21"/>
    </row>
    <row r="8" spans="1:256" ht="26.25" customHeight="1">
      <c r="O8" s="21"/>
      <c r="CU8" s="92"/>
      <c r="CW8" s="93"/>
      <c r="FW8" s="92"/>
    </row>
    <row r="9" spans="1:256" ht="26.25" customHeight="1">
      <c r="O9" s="21"/>
      <c r="CU9" s="92"/>
      <c r="FW9" s="92"/>
      <c r="GV9" s="94"/>
    </row>
    <row r="10" spans="1:256" ht="26.25" customHeight="1">
      <c r="O10" s="21"/>
      <c r="FW10" s="92"/>
      <c r="GV10" s="92"/>
    </row>
    <row r="11" spans="1:256" ht="26.25" customHeight="1">
      <c r="O11" s="21"/>
      <c r="GV11" s="92"/>
    </row>
    <row r="12" spans="1:256" ht="26.25" customHeight="1">
      <c r="O12" s="21"/>
    </row>
    <row r="13" spans="1:256" ht="26.25" customHeight="1"/>
    <row r="14" spans="1:256" ht="26.25" customHeight="1"/>
    <row r="15" spans="1:256" ht="26.25" customHeight="1"/>
    <row r="16" spans="1:25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34">
    <mergeCell ref="CU2:CW2"/>
    <mergeCell ref="CX2:DA2"/>
    <mergeCell ref="C2:G2"/>
    <mergeCell ref="H2:L2"/>
    <mergeCell ref="DB2:DT2"/>
    <mergeCell ref="M2:AX2"/>
    <mergeCell ref="AY2:CG2"/>
    <mergeCell ref="IU2:IU3"/>
    <mergeCell ref="FX2:GD2"/>
    <mergeCell ref="GE2:GJ2"/>
    <mergeCell ref="GK2:GQ2"/>
    <mergeCell ref="GR2:GU2"/>
    <mergeCell ref="GV2:GW2"/>
    <mergeCell ref="GX2:HN2"/>
    <mergeCell ref="HO2:HV2"/>
    <mergeCell ref="IK3:IL3"/>
    <mergeCell ref="IM3:IN3"/>
    <mergeCell ref="HW3:HX3"/>
    <mergeCell ref="DU2:FV2"/>
    <mergeCell ref="CM2:CT2"/>
    <mergeCell ref="CH2:CL2"/>
    <mergeCell ref="IV2:IV3"/>
    <mergeCell ref="IO3:IP3"/>
    <mergeCell ref="IQ3:IR3"/>
    <mergeCell ref="HY3:HZ3"/>
    <mergeCell ref="IA3:IB3"/>
    <mergeCell ref="IC3:ID3"/>
    <mergeCell ref="IS3:IT3"/>
    <mergeCell ref="HW2:ID2"/>
    <mergeCell ref="IE2:IL2"/>
    <mergeCell ref="IM2:IT2"/>
    <mergeCell ref="IE3:IF3"/>
    <mergeCell ref="IG3:IH3"/>
    <mergeCell ref="II3:IJ3"/>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I16" workbookViewId="0">
      <selection activeCell="K23" sqref="K23"/>
    </sheetView>
  </sheetViews>
  <sheetFormatPr defaultRowHeight="13.5"/>
  <cols>
    <col min="15" max="15" width="15.5" customWidth="1"/>
    <col min="20" max="20" width="13.625" customWidth="1"/>
    <col min="21" max="21" width="23.625" customWidth="1"/>
  </cols>
  <sheetData>
    <row r="4" spans="1:21" ht="14.25">
      <c r="A4" s="1" t="s">
        <v>638</v>
      </c>
      <c r="C4" s="1" t="s">
        <v>642</v>
      </c>
      <c r="E4" s="1" t="s">
        <v>646</v>
      </c>
      <c r="H4" s="1" t="s">
        <v>411</v>
      </c>
      <c r="I4" s="91"/>
      <c r="J4" s="91"/>
      <c r="K4" s="92" t="s">
        <v>436</v>
      </c>
      <c r="L4" s="91"/>
      <c r="M4" s="91"/>
      <c r="N4" s="92" t="s">
        <v>688</v>
      </c>
      <c r="O4" s="91"/>
      <c r="P4" s="92" t="s">
        <v>442</v>
      </c>
      <c r="Q4" s="91"/>
      <c r="R4" s="91"/>
      <c r="S4" s="92" t="s">
        <v>764</v>
      </c>
      <c r="T4" s="92"/>
      <c r="U4" s="92" t="s">
        <v>777</v>
      </c>
    </row>
    <row r="5" spans="1:21" ht="14.25">
      <c r="A5" s="1" t="s">
        <v>639</v>
      </c>
      <c r="C5" s="1" t="s">
        <v>643</v>
      </c>
      <c r="E5" s="1" t="s">
        <v>647</v>
      </c>
      <c r="H5" s="1" t="s">
        <v>412</v>
      </c>
      <c r="I5" s="91"/>
      <c r="J5" s="91"/>
      <c r="K5" s="92" t="s">
        <v>437</v>
      </c>
      <c r="L5" s="91"/>
      <c r="M5" s="91"/>
      <c r="N5" s="92" t="s">
        <v>689</v>
      </c>
      <c r="O5" s="91"/>
      <c r="P5" s="92" t="s">
        <v>692</v>
      </c>
      <c r="Q5" s="91"/>
      <c r="R5" s="91"/>
      <c r="S5" s="92" t="s">
        <v>765</v>
      </c>
      <c r="T5" s="92"/>
      <c r="U5" s="92" t="s">
        <v>514</v>
      </c>
    </row>
    <row r="6" spans="1:21" ht="14.25">
      <c r="A6" s="1" t="s">
        <v>640</v>
      </c>
      <c r="C6" s="1" t="s">
        <v>644</v>
      </c>
      <c r="E6" s="1" t="s">
        <v>648</v>
      </c>
      <c r="H6" s="1" t="s">
        <v>413</v>
      </c>
      <c r="I6" s="91"/>
      <c r="J6" s="91"/>
      <c r="K6" s="92" t="s">
        <v>672</v>
      </c>
      <c r="L6" s="91"/>
      <c r="M6" s="91"/>
      <c r="N6" s="92" t="s">
        <v>690</v>
      </c>
      <c r="O6" s="91"/>
      <c r="P6" s="92" t="s">
        <v>693</v>
      </c>
      <c r="Q6" s="91"/>
      <c r="R6" s="91"/>
      <c r="S6" s="92" t="s">
        <v>766</v>
      </c>
      <c r="T6" s="92"/>
      <c r="U6" s="92" t="s">
        <v>515</v>
      </c>
    </row>
    <row r="7" spans="1:21" ht="14.25">
      <c r="A7" s="1" t="s">
        <v>641</v>
      </c>
      <c r="C7" s="1" t="s">
        <v>645</v>
      </c>
      <c r="E7" s="1" t="s">
        <v>649</v>
      </c>
      <c r="H7" s="1" t="s">
        <v>414</v>
      </c>
      <c r="I7" s="91"/>
      <c r="J7" s="91"/>
      <c r="K7" s="92" t="s">
        <v>673</v>
      </c>
      <c r="L7" s="91"/>
      <c r="M7" s="91"/>
      <c r="N7" s="92" t="s">
        <v>691</v>
      </c>
      <c r="O7" s="91"/>
      <c r="P7" s="92" t="s">
        <v>694</v>
      </c>
      <c r="Q7" s="91"/>
      <c r="R7" s="91"/>
      <c r="S7" t="s">
        <v>518</v>
      </c>
      <c r="T7" s="92"/>
      <c r="U7" s="92" t="s">
        <v>778</v>
      </c>
    </row>
    <row r="8" spans="1:21" ht="14.25">
      <c r="A8" s="153" t="s">
        <v>883</v>
      </c>
      <c r="C8" s="153" t="s">
        <v>884</v>
      </c>
      <c r="E8" s="1" t="s">
        <v>650</v>
      </c>
      <c r="H8" s="1" t="s">
        <v>415</v>
      </c>
      <c r="I8" s="91"/>
      <c r="J8" s="91"/>
      <c r="K8" s="92" t="s">
        <v>674</v>
      </c>
      <c r="L8" s="91"/>
      <c r="M8" s="91"/>
      <c r="O8" s="91"/>
      <c r="P8" s="92" t="s">
        <v>695</v>
      </c>
      <c r="Q8" s="91"/>
      <c r="R8" s="91"/>
      <c r="S8" s="92" t="s">
        <v>503</v>
      </c>
      <c r="T8" s="92"/>
      <c r="U8" s="92" t="s">
        <v>918</v>
      </c>
    </row>
    <row r="9" spans="1:21" ht="14.25">
      <c r="E9" s="1" t="s">
        <v>806</v>
      </c>
      <c r="H9" s="153" t="s">
        <v>894</v>
      </c>
      <c r="I9" s="91"/>
      <c r="J9" s="91"/>
      <c r="K9" s="92" t="s">
        <v>675</v>
      </c>
      <c r="L9" s="91"/>
      <c r="M9" s="91"/>
      <c r="N9" s="154" t="s">
        <v>902</v>
      </c>
      <c r="O9" s="91"/>
      <c r="P9" s="92" t="s">
        <v>696</v>
      </c>
      <c r="Q9" s="91"/>
      <c r="R9" s="91"/>
      <c r="S9" s="92" t="s">
        <v>504</v>
      </c>
      <c r="T9" s="92"/>
      <c r="U9" s="92" t="s">
        <v>779</v>
      </c>
    </row>
    <row r="10" spans="1:21" ht="14.25">
      <c r="E10" s="153" t="s">
        <v>877</v>
      </c>
      <c r="H10" s="153" t="s">
        <v>895</v>
      </c>
      <c r="I10" s="91"/>
      <c r="J10" s="91"/>
      <c r="K10" s="92" t="s">
        <v>676</v>
      </c>
      <c r="L10" s="91"/>
      <c r="M10" s="91"/>
      <c r="N10" s="154" t="s">
        <v>903</v>
      </c>
      <c r="O10" s="91"/>
      <c r="P10" s="91"/>
      <c r="Q10" s="91"/>
      <c r="R10" s="91"/>
      <c r="S10" s="92" t="s">
        <v>767</v>
      </c>
      <c r="T10" s="92"/>
      <c r="U10" s="92" t="s">
        <v>780</v>
      </c>
    </row>
    <row r="11" spans="1:21" ht="14.25">
      <c r="E11" s="153" t="s">
        <v>878</v>
      </c>
      <c r="I11" s="91"/>
      <c r="J11" s="91"/>
      <c r="K11" s="92" t="s">
        <v>677</v>
      </c>
      <c r="L11" s="91"/>
      <c r="M11" s="91"/>
      <c r="N11" s="154" t="s">
        <v>904</v>
      </c>
      <c r="O11" s="91"/>
      <c r="P11" s="91"/>
      <c r="Q11" s="91"/>
      <c r="R11" s="91"/>
      <c r="S11" s="92" t="s">
        <v>768</v>
      </c>
      <c r="T11" s="92"/>
      <c r="U11" s="92" t="s">
        <v>781</v>
      </c>
    </row>
    <row r="12" spans="1:21" ht="14.25">
      <c r="E12" s="153" t="s">
        <v>879</v>
      </c>
      <c r="H12" s="1" t="s">
        <v>416</v>
      </c>
      <c r="I12" s="91"/>
      <c r="J12" s="91"/>
      <c r="K12" s="92" t="s">
        <v>678</v>
      </c>
      <c r="L12" s="91"/>
      <c r="M12" s="91"/>
      <c r="N12" s="154" t="s">
        <v>905</v>
      </c>
      <c r="O12" s="91"/>
      <c r="P12" s="92" t="s">
        <v>744</v>
      </c>
      <c r="Q12" s="91"/>
      <c r="R12" s="91"/>
      <c r="S12" s="92" t="s">
        <v>769</v>
      </c>
      <c r="T12" s="92"/>
      <c r="U12" s="92" t="s">
        <v>783</v>
      </c>
    </row>
    <row r="13" spans="1:21" ht="14.25">
      <c r="E13" s="153" t="s">
        <v>880</v>
      </c>
      <c r="H13" s="1" t="s">
        <v>417</v>
      </c>
      <c r="I13" s="91"/>
      <c r="J13" s="91"/>
      <c r="K13" s="92" t="s">
        <v>438</v>
      </c>
      <c r="L13" s="91"/>
      <c r="M13" s="91"/>
      <c r="N13" s="154" t="s">
        <v>906</v>
      </c>
      <c r="O13" s="91"/>
      <c r="P13" s="92" t="s">
        <v>443</v>
      </c>
      <c r="Q13" s="91"/>
      <c r="R13" s="91"/>
      <c r="S13" s="154" t="s">
        <v>916</v>
      </c>
      <c r="T13" s="91"/>
      <c r="U13" s="92" t="s">
        <v>784</v>
      </c>
    </row>
    <row r="14" spans="1:21" ht="14.25">
      <c r="H14" s="1" t="s">
        <v>418</v>
      </c>
      <c r="I14" s="91"/>
      <c r="J14" s="91"/>
      <c r="K14" s="92" t="s">
        <v>679</v>
      </c>
      <c r="L14" s="91"/>
      <c r="M14" s="91"/>
      <c r="N14" s="154" t="s">
        <v>907</v>
      </c>
      <c r="O14" s="91"/>
      <c r="P14" s="92" t="s">
        <v>444</v>
      </c>
      <c r="Q14" s="91"/>
      <c r="R14" s="91"/>
      <c r="S14" s="154" t="s">
        <v>917</v>
      </c>
      <c r="T14" s="91"/>
      <c r="U14" s="92" t="s">
        <v>785</v>
      </c>
    </row>
    <row r="15" spans="1:21" ht="14.25">
      <c r="E15" s="1" t="s">
        <v>391</v>
      </c>
      <c r="H15" s="1" t="s">
        <v>419</v>
      </c>
      <c r="I15" s="91"/>
      <c r="J15" s="91"/>
      <c r="K15" s="92" t="s">
        <v>680</v>
      </c>
      <c r="L15" s="91"/>
      <c r="M15" s="91"/>
      <c r="N15" s="154" t="s">
        <v>908</v>
      </c>
      <c r="O15" s="91"/>
      <c r="P15" s="92" t="s">
        <v>745</v>
      </c>
      <c r="Q15" s="91"/>
      <c r="R15" s="91"/>
      <c r="S15" s="91"/>
      <c r="T15" s="91"/>
      <c r="U15" s="92" t="s">
        <v>786</v>
      </c>
    </row>
    <row r="16" spans="1:21" ht="14.25">
      <c r="E16" s="1" t="s">
        <v>392</v>
      </c>
      <c r="H16" s="1" t="s">
        <v>420</v>
      </c>
      <c r="I16" s="91"/>
      <c r="J16" s="91"/>
      <c r="K16" s="92" t="s">
        <v>681</v>
      </c>
      <c r="L16" s="91"/>
      <c r="M16" s="91"/>
      <c r="N16" s="154" t="s">
        <v>909</v>
      </c>
      <c r="O16" s="91"/>
      <c r="P16" s="92" t="s">
        <v>445</v>
      </c>
      <c r="Q16" s="91"/>
      <c r="R16" s="91"/>
      <c r="S16" s="91"/>
      <c r="T16" s="91"/>
      <c r="U16" s="115" t="s">
        <v>808</v>
      </c>
    </row>
    <row r="17" spans="5:21" ht="14.25">
      <c r="E17" s="1" t="s">
        <v>393</v>
      </c>
      <c r="H17" s="153" t="s">
        <v>892</v>
      </c>
      <c r="I17" s="91"/>
      <c r="J17" s="91"/>
      <c r="K17" s="92" t="s">
        <v>682</v>
      </c>
      <c r="L17" s="91"/>
      <c r="M17" s="91"/>
      <c r="N17" s="154" t="s">
        <v>910</v>
      </c>
      <c r="O17" s="91"/>
      <c r="P17" s="92" t="s">
        <v>446</v>
      </c>
      <c r="Q17" s="91"/>
      <c r="R17" s="91"/>
      <c r="S17" s="91"/>
      <c r="T17" s="91"/>
      <c r="U17" s="92" t="s">
        <v>787</v>
      </c>
    </row>
    <row r="18" spans="5:21" ht="14.25">
      <c r="E18" s="1" t="s">
        <v>394</v>
      </c>
      <c r="H18" s="153" t="s">
        <v>893</v>
      </c>
      <c r="I18" s="91"/>
      <c r="J18" s="91"/>
      <c r="K18" s="92" t="s">
        <v>683</v>
      </c>
      <c r="L18" s="91"/>
      <c r="M18" s="91"/>
      <c r="N18" s="154" t="s">
        <v>911</v>
      </c>
      <c r="O18" s="91"/>
      <c r="P18" s="92" t="s">
        <v>746</v>
      </c>
      <c r="Q18" s="91"/>
      <c r="R18" s="91"/>
      <c r="S18" s="91"/>
      <c r="T18" s="91"/>
      <c r="U18" s="92" t="s">
        <v>809</v>
      </c>
    </row>
    <row r="19" spans="5:21" ht="14.25">
      <c r="E19" s="1" t="s">
        <v>395</v>
      </c>
      <c r="I19" s="91"/>
      <c r="J19" s="91"/>
      <c r="K19" s="92" t="s">
        <v>684</v>
      </c>
      <c r="L19" s="91"/>
      <c r="M19" s="91"/>
      <c r="N19" s="154" t="s">
        <v>912</v>
      </c>
      <c r="O19" s="91"/>
      <c r="P19" s="92" t="s">
        <v>447</v>
      </c>
      <c r="Q19" s="91"/>
      <c r="R19" s="91"/>
      <c r="S19" s="92" t="s">
        <v>505</v>
      </c>
      <c r="T19" s="91"/>
      <c r="U19" t="s">
        <v>810</v>
      </c>
    </row>
    <row r="20" spans="5:21" ht="14.25">
      <c r="E20" s="153" t="s">
        <v>881</v>
      </c>
      <c r="H20" s="1" t="s">
        <v>421</v>
      </c>
      <c r="I20" s="91"/>
      <c r="J20" s="91"/>
      <c r="K20" s="92" t="s">
        <v>685</v>
      </c>
      <c r="L20" s="91"/>
      <c r="M20" s="91"/>
      <c r="N20" s="154" t="s">
        <v>913</v>
      </c>
      <c r="O20" s="91"/>
      <c r="P20" s="92" t="s">
        <v>448</v>
      </c>
      <c r="Q20" s="91"/>
      <c r="R20" s="91"/>
      <c r="S20" s="92" t="s">
        <v>506</v>
      </c>
      <c r="T20" s="91"/>
      <c r="U20" s="92" t="s">
        <v>788</v>
      </c>
    </row>
    <row r="21" spans="5:21" ht="14.25">
      <c r="E21" s="153" t="s">
        <v>882</v>
      </c>
      <c r="H21" s="1" t="s">
        <v>422</v>
      </c>
      <c r="I21" s="91"/>
      <c r="J21" s="91"/>
      <c r="K21" s="92" t="s">
        <v>686</v>
      </c>
      <c r="L21" s="91"/>
      <c r="M21" s="91"/>
      <c r="N21" s="155" t="s">
        <v>914</v>
      </c>
      <c r="O21" s="91"/>
      <c r="P21" s="92" t="s">
        <v>747</v>
      </c>
      <c r="Q21" s="91"/>
      <c r="R21" s="91"/>
      <c r="S21" s="92" t="s">
        <v>507</v>
      </c>
      <c r="T21" s="91"/>
      <c r="U21" s="92" t="s">
        <v>789</v>
      </c>
    </row>
    <row r="22" spans="5:21" ht="14.25">
      <c r="H22" s="1" t="s">
        <v>423</v>
      </c>
      <c r="I22" s="91"/>
      <c r="J22" s="91"/>
      <c r="K22" s="92" t="s">
        <v>439</v>
      </c>
      <c r="L22" s="91"/>
      <c r="M22" s="91"/>
      <c r="N22" s="155" t="s">
        <v>915</v>
      </c>
      <c r="O22" s="91"/>
      <c r="P22" s="92" t="s">
        <v>449</v>
      </c>
      <c r="Q22" s="91"/>
      <c r="R22" s="91"/>
      <c r="S22" s="92" t="s">
        <v>770</v>
      </c>
      <c r="T22" s="91"/>
      <c r="U22" s="92" t="s">
        <v>790</v>
      </c>
    </row>
    <row r="23" spans="5:21" ht="14.25">
      <c r="E23" s="1" t="s">
        <v>396</v>
      </c>
      <c r="H23" s="1" t="s">
        <v>424</v>
      </c>
      <c r="I23" s="91"/>
      <c r="J23" s="91"/>
      <c r="K23" s="92" t="s">
        <v>964</v>
      </c>
      <c r="L23" s="91"/>
      <c r="M23" s="91"/>
      <c r="N23" s="91"/>
      <c r="O23" s="91"/>
      <c r="P23" s="92" t="s">
        <v>450</v>
      </c>
      <c r="Q23" s="91"/>
      <c r="R23" s="91"/>
      <c r="S23" s="92" t="s">
        <v>771</v>
      </c>
      <c r="T23" s="91"/>
      <c r="U23" s="92" t="s">
        <v>791</v>
      </c>
    </row>
    <row r="24" spans="5:21" ht="14.25">
      <c r="E24" s="1" t="s">
        <v>397</v>
      </c>
      <c r="H24" s="1" t="s">
        <v>425</v>
      </c>
      <c r="I24" s="91"/>
      <c r="J24" s="91"/>
      <c r="K24" s="92" t="s">
        <v>687</v>
      </c>
      <c r="L24" s="91"/>
      <c r="M24" s="91"/>
      <c r="N24" s="91"/>
      <c r="O24" s="91"/>
      <c r="P24" t="s">
        <v>748</v>
      </c>
      <c r="Q24" s="91"/>
      <c r="R24" s="91"/>
      <c r="S24" s="92" t="s">
        <v>772</v>
      </c>
      <c r="T24" s="91"/>
      <c r="U24" s="92" t="s">
        <v>792</v>
      </c>
    </row>
    <row r="25" spans="5:21" ht="14.25">
      <c r="E25" s="1" t="s">
        <v>398</v>
      </c>
      <c r="H25" s="153" t="s">
        <v>896</v>
      </c>
      <c r="I25" s="91"/>
      <c r="J25" s="91"/>
      <c r="K25" s="93" t="s">
        <v>440</v>
      </c>
      <c r="L25" s="91"/>
      <c r="M25" s="91"/>
      <c r="N25" s="91"/>
      <c r="O25" s="91"/>
      <c r="P25" t="s">
        <v>749</v>
      </c>
      <c r="Q25" s="91"/>
      <c r="R25" s="91"/>
      <c r="S25" s="92" t="s">
        <v>773</v>
      </c>
      <c r="T25" s="91"/>
      <c r="U25" s="154" t="s">
        <v>919</v>
      </c>
    </row>
    <row r="26" spans="5:21" ht="14.25">
      <c r="E26" s="1" t="s">
        <v>399</v>
      </c>
      <c r="H26" s="153" t="s">
        <v>897</v>
      </c>
      <c r="I26" s="91"/>
      <c r="J26" s="91"/>
      <c r="K26" s="92" t="s">
        <v>441</v>
      </c>
      <c r="L26" s="91"/>
      <c r="M26" s="91"/>
      <c r="N26" s="91"/>
      <c r="O26" s="91"/>
      <c r="P26" s="92" t="s">
        <v>451</v>
      </c>
      <c r="Q26" s="91"/>
      <c r="R26" s="91"/>
      <c r="S26" s="92" t="s">
        <v>774</v>
      </c>
      <c r="T26" s="91"/>
      <c r="U26" s="154" t="s">
        <v>920</v>
      </c>
    </row>
    <row r="27" spans="5:21" ht="14.25">
      <c r="E27" s="1" t="s">
        <v>400</v>
      </c>
      <c r="I27" s="91"/>
      <c r="J27" s="91"/>
      <c r="K27" s="91"/>
      <c r="L27" s="91"/>
      <c r="M27" s="91"/>
      <c r="N27" s="91"/>
      <c r="O27" s="91"/>
      <c r="P27" s="92" t="s">
        <v>452</v>
      </c>
      <c r="Q27" s="91"/>
      <c r="R27" s="91"/>
      <c r="S27" s="92" t="s">
        <v>775</v>
      </c>
      <c r="T27" s="91"/>
    </row>
    <row r="28" spans="5:21" ht="14.25">
      <c r="E28" s="153" t="s">
        <v>885</v>
      </c>
      <c r="H28" s="1" t="s">
        <v>426</v>
      </c>
      <c r="I28" s="91"/>
      <c r="J28" s="91"/>
      <c r="K28" s="91"/>
      <c r="L28" s="91"/>
      <c r="M28" s="91"/>
      <c r="N28" s="91"/>
      <c r="O28" s="91"/>
      <c r="P28" s="92" t="s">
        <v>453</v>
      </c>
      <c r="Q28" s="91"/>
      <c r="R28" s="91"/>
      <c r="S28" s="91"/>
      <c r="T28" s="91"/>
      <c r="U28" s="92" t="s">
        <v>793</v>
      </c>
    </row>
    <row r="29" spans="5:21" ht="14.25">
      <c r="E29" s="153" t="s">
        <v>886</v>
      </c>
      <c r="H29" s="1" t="s">
        <v>427</v>
      </c>
      <c r="I29" s="91"/>
      <c r="J29" s="91"/>
      <c r="K29" s="91"/>
      <c r="L29" s="91"/>
      <c r="M29" s="91"/>
      <c r="N29" s="91"/>
      <c r="O29" s="91"/>
      <c r="P29" s="92" t="s">
        <v>751</v>
      </c>
      <c r="Q29" s="91"/>
      <c r="R29" s="91"/>
      <c r="S29" s="92" t="s">
        <v>508</v>
      </c>
      <c r="T29" s="91"/>
      <c r="U29" s="92" t="s">
        <v>794</v>
      </c>
    </row>
    <row r="30" spans="5:21" ht="14.25">
      <c r="H30" s="1" t="s">
        <v>428</v>
      </c>
      <c r="I30" s="91"/>
      <c r="J30" s="91"/>
      <c r="K30" s="91"/>
      <c r="L30" s="91"/>
      <c r="M30" s="91"/>
      <c r="N30" s="91"/>
      <c r="O30" s="91"/>
      <c r="P30" s="92" t="s">
        <v>752</v>
      </c>
      <c r="Q30" s="91"/>
      <c r="R30" s="91"/>
      <c r="S30" s="92" t="s">
        <v>509</v>
      </c>
      <c r="T30" s="91"/>
      <c r="U30" s="92" t="s">
        <v>795</v>
      </c>
    </row>
    <row r="31" spans="5:21" ht="14.25">
      <c r="E31" s="1" t="s">
        <v>401</v>
      </c>
      <c r="H31" s="1" t="s">
        <v>429</v>
      </c>
      <c r="I31" s="91"/>
      <c r="J31" s="91"/>
      <c r="K31" s="91"/>
      <c r="L31" s="91"/>
      <c r="M31" s="91"/>
      <c r="N31" s="91"/>
      <c r="O31" s="91"/>
      <c r="P31" s="92" t="s">
        <v>753</v>
      </c>
      <c r="Q31" s="91"/>
      <c r="R31" s="91"/>
      <c r="S31" s="92" t="s">
        <v>510</v>
      </c>
      <c r="T31" s="91"/>
      <c r="U31" s="92" t="s">
        <v>796</v>
      </c>
    </row>
    <row r="32" spans="5:21" ht="14.25">
      <c r="E32" s="1" t="s">
        <v>402</v>
      </c>
      <c r="H32" s="1" t="s">
        <v>430</v>
      </c>
      <c r="I32" s="91"/>
      <c r="J32" s="91"/>
      <c r="K32" s="91"/>
      <c r="L32" s="91"/>
      <c r="M32" s="91"/>
      <c r="N32" s="91"/>
      <c r="O32" s="91"/>
      <c r="P32" s="92" t="s">
        <v>754</v>
      </c>
      <c r="Q32" s="91"/>
      <c r="R32" s="91"/>
      <c r="S32" s="94" t="s">
        <v>511</v>
      </c>
      <c r="T32" s="91"/>
      <c r="U32" s="92" t="s">
        <v>797</v>
      </c>
    </row>
    <row r="33" spans="5:21" ht="14.25">
      <c r="E33" s="1" t="s">
        <v>403</v>
      </c>
      <c r="H33" s="153" t="s">
        <v>898</v>
      </c>
      <c r="I33" s="91"/>
      <c r="J33" s="91"/>
      <c r="K33" s="91"/>
      <c r="L33" s="91"/>
      <c r="M33" s="91"/>
      <c r="N33" s="91"/>
      <c r="O33" s="91"/>
      <c r="P33" s="92" t="s">
        <v>755</v>
      </c>
      <c r="Q33" s="91"/>
      <c r="R33" s="91"/>
      <c r="S33" s="92" t="s">
        <v>512</v>
      </c>
      <c r="T33" s="91"/>
      <c r="U33" s="92" t="s">
        <v>798</v>
      </c>
    </row>
    <row r="34" spans="5:21" ht="14.25">
      <c r="E34" s="1" t="s">
        <v>404</v>
      </c>
      <c r="F34" s="1"/>
      <c r="G34" s="1"/>
      <c r="H34" s="153" t="s">
        <v>899</v>
      </c>
      <c r="I34" s="92"/>
      <c r="J34" s="92" t="s">
        <v>739</v>
      </c>
      <c r="K34" s="92"/>
      <c r="L34" s="92"/>
      <c r="M34" s="92" t="s">
        <v>740</v>
      </c>
      <c r="N34" s="92"/>
      <c r="O34" s="92"/>
      <c r="P34" s="92" t="s">
        <v>756</v>
      </c>
      <c r="Q34" s="91"/>
      <c r="R34" s="91"/>
      <c r="S34" s="92" t="s">
        <v>513</v>
      </c>
      <c r="T34" s="91"/>
      <c r="U34" s="92" t="s">
        <v>516</v>
      </c>
    </row>
    <row r="35" spans="5:21" ht="14.25">
      <c r="E35" s="1" t="s">
        <v>405</v>
      </c>
      <c r="F35" s="1"/>
      <c r="G35" s="1"/>
      <c r="I35" s="92"/>
      <c r="J35" s="92" t="s">
        <v>479</v>
      </c>
      <c r="K35" s="92"/>
      <c r="L35" s="92"/>
      <c r="M35" s="92" t="s">
        <v>491</v>
      </c>
      <c r="N35" s="92"/>
      <c r="O35" s="92"/>
      <c r="P35" s="92" t="s">
        <v>757</v>
      </c>
      <c r="Q35" s="91"/>
      <c r="R35" s="91"/>
      <c r="S35" s="92" t="s">
        <v>776</v>
      </c>
      <c r="T35" s="91"/>
      <c r="U35" s="92" t="s">
        <v>517</v>
      </c>
    </row>
    <row r="36" spans="5:21" ht="14.25">
      <c r="E36" s="153" t="s">
        <v>887</v>
      </c>
      <c r="F36" s="1"/>
      <c r="G36" s="1"/>
      <c r="H36" s="1" t="s">
        <v>431</v>
      </c>
      <c r="I36" s="92"/>
      <c r="J36" s="92" t="s">
        <v>480</v>
      </c>
      <c r="K36" s="92"/>
      <c r="L36" s="92"/>
      <c r="M36" s="92" t="s">
        <v>492</v>
      </c>
      <c r="N36" s="92"/>
      <c r="O36" s="92"/>
      <c r="P36" s="92" t="s">
        <v>758</v>
      </c>
      <c r="Q36" s="91"/>
      <c r="R36" s="91"/>
      <c r="S36" s="91"/>
      <c r="T36" s="91"/>
      <c r="U36" s="92" t="s">
        <v>799</v>
      </c>
    </row>
    <row r="37" spans="5:21" ht="14.25">
      <c r="E37" s="153" t="s">
        <v>888</v>
      </c>
      <c r="F37" s="1"/>
      <c r="G37" s="1"/>
      <c r="H37" s="1" t="s">
        <v>432</v>
      </c>
      <c r="I37" s="92"/>
      <c r="J37" s="92" t="s">
        <v>481</v>
      </c>
      <c r="K37" s="92"/>
      <c r="L37" s="92"/>
      <c r="M37" s="92" t="s">
        <v>493</v>
      </c>
      <c r="N37" s="92"/>
      <c r="O37" s="92"/>
      <c r="P37" s="92" t="s">
        <v>759</v>
      </c>
      <c r="Q37" s="91"/>
      <c r="R37" s="91"/>
      <c r="S37" s="91"/>
      <c r="T37" s="91"/>
      <c r="U37" s="92" t="s">
        <v>800</v>
      </c>
    </row>
    <row r="38" spans="5:21" ht="14.25">
      <c r="F38" s="1"/>
      <c r="G38" s="1"/>
      <c r="H38" s="1" t="s">
        <v>433</v>
      </c>
      <c r="I38" s="92"/>
      <c r="J38" s="92" t="s">
        <v>482</v>
      </c>
      <c r="K38" s="92"/>
      <c r="L38" s="92"/>
      <c r="M38" s="92" t="s">
        <v>494</v>
      </c>
      <c r="N38" s="92"/>
      <c r="O38" s="92"/>
      <c r="P38" s="92" t="s">
        <v>760</v>
      </c>
      <c r="Q38" s="91"/>
      <c r="R38" s="91"/>
      <c r="S38" s="91"/>
      <c r="T38" s="91"/>
      <c r="U38" s="92" t="s">
        <v>801</v>
      </c>
    </row>
    <row r="39" spans="5:21" ht="14.25">
      <c r="E39" s="1" t="s">
        <v>406</v>
      </c>
      <c r="F39" s="1"/>
      <c r="G39" s="1"/>
      <c r="H39" s="1" t="s">
        <v>434</v>
      </c>
      <c r="I39" s="92"/>
      <c r="J39" s="92" t="s">
        <v>483</v>
      </c>
      <c r="K39" s="92"/>
      <c r="L39" s="92"/>
      <c r="M39" s="92" t="s">
        <v>495</v>
      </c>
      <c r="N39" s="92"/>
      <c r="O39" s="92"/>
      <c r="P39" s="92" t="s">
        <v>761</v>
      </c>
      <c r="Q39" s="91"/>
      <c r="R39" s="91"/>
      <c r="S39" s="91"/>
      <c r="T39" s="91"/>
      <c r="U39" s="91"/>
    </row>
    <row r="40" spans="5:21" ht="14.25">
      <c r="E40" s="1" t="s">
        <v>407</v>
      </c>
      <c r="F40" s="1"/>
      <c r="G40" s="1"/>
      <c r="H40" s="1" t="s">
        <v>435</v>
      </c>
      <c r="I40" s="92"/>
      <c r="J40" s="92" t="s">
        <v>484</v>
      </c>
      <c r="K40" s="92"/>
      <c r="L40" s="92"/>
      <c r="M40" s="92" t="s">
        <v>496</v>
      </c>
      <c r="N40" s="92"/>
      <c r="O40" s="92"/>
      <c r="P40" s="92" t="s">
        <v>762</v>
      </c>
      <c r="Q40" s="91"/>
      <c r="R40" s="91"/>
      <c r="S40" s="91"/>
      <c r="T40" s="91"/>
      <c r="U40" s="91"/>
    </row>
    <row r="41" spans="5:21" ht="14.25">
      <c r="E41" s="1" t="s">
        <v>408</v>
      </c>
      <c r="F41" s="1"/>
      <c r="G41" s="1"/>
      <c r="H41" s="153" t="s">
        <v>900</v>
      </c>
      <c r="I41" s="92"/>
      <c r="J41" s="92" t="s">
        <v>485</v>
      </c>
      <c r="K41" s="92"/>
      <c r="L41" s="92"/>
      <c r="M41" s="92" t="s">
        <v>497</v>
      </c>
      <c r="N41" s="92"/>
      <c r="O41" s="92"/>
      <c r="P41" s="92" t="s">
        <v>763</v>
      </c>
      <c r="Q41" s="91"/>
      <c r="R41" s="91"/>
      <c r="S41" s="91"/>
      <c r="T41" s="91"/>
      <c r="U41" s="91"/>
    </row>
    <row r="42" spans="5:21" ht="14.25">
      <c r="E42" s="1" t="s">
        <v>409</v>
      </c>
      <c r="F42" s="1"/>
      <c r="G42" s="1"/>
      <c r="H42" s="153" t="s">
        <v>901</v>
      </c>
      <c r="I42" s="92"/>
      <c r="J42" s="92" t="s">
        <v>486</v>
      </c>
      <c r="K42" s="92"/>
      <c r="L42" s="92"/>
      <c r="M42" s="92" t="s">
        <v>498</v>
      </c>
      <c r="N42" s="92"/>
      <c r="O42" s="92"/>
      <c r="P42" s="91"/>
      <c r="Q42" s="91"/>
      <c r="R42" s="91"/>
      <c r="S42" s="91"/>
      <c r="T42" s="91"/>
      <c r="U42" s="91"/>
    </row>
    <row r="43" spans="5:21" ht="14.25">
      <c r="E43" s="1" t="s">
        <v>410</v>
      </c>
      <c r="F43" s="1"/>
      <c r="G43" s="1"/>
      <c r="I43" s="92"/>
      <c r="J43" s="92" t="s">
        <v>487</v>
      </c>
      <c r="K43" s="92"/>
      <c r="L43" s="92"/>
      <c r="M43" s="92" t="s">
        <v>499</v>
      </c>
      <c r="N43" s="92"/>
      <c r="O43" s="92"/>
      <c r="P43" s="91"/>
      <c r="Q43" s="91"/>
      <c r="R43" s="91"/>
      <c r="S43" s="91"/>
      <c r="T43" s="91"/>
      <c r="U43" s="91"/>
    </row>
    <row r="44" spans="5:21" ht="14.25">
      <c r="E44" s="153" t="s">
        <v>889</v>
      </c>
      <c r="F44" s="1"/>
      <c r="G44" s="1"/>
      <c r="H44" s="1" t="s">
        <v>738</v>
      </c>
      <c r="I44" s="92"/>
      <c r="J44" s="92" t="s">
        <v>488</v>
      </c>
      <c r="K44" s="92"/>
      <c r="L44" s="92"/>
      <c r="M44" s="92" t="s">
        <v>500</v>
      </c>
      <c r="N44" s="92"/>
      <c r="O44" s="92"/>
      <c r="P44" s="91"/>
      <c r="Q44" s="91"/>
      <c r="R44" s="91"/>
      <c r="S44" s="91"/>
      <c r="T44" s="91"/>
      <c r="U44" s="91"/>
    </row>
    <row r="45" spans="5:21" ht="14.25">
      <c r="E45" s="153" t="s">
        <v>890</v>
      </c>
      <c r="F45" s="1"/>
      <c r="G45" s="1"/>
      <c r="H45" s="1" t="s">
        <v>467</v>
      </c>
      <c r="I45" s="92"/>
      <c r="J45" s="92" t="s">
        <v>489</v>
      </c>
      <c r="K45" s="92"/>
      <c r="L45" s="92"/>
      <c r="M45" s="92" t="s">
        <v>501</v>
      </c>
      <c r="N45" s="92"/>
      <c r="O45" s="92"/>
      <c r="P45" s="91"/>
      <c r="Q45" s="91"/>
      <c r="R45" s="91"/>
      <c r="S45" s="91"/>
      <c r="T45" s="91"/>
      <c r="U45" s="91"/>
    </row>
    <row r="46" spans="5:21" ht="14.25">
      <c r="F46" s="1"/>
      <c r="G46" s="1"/>
      <c r="H46" s="1" t="s">
        <v>468</v>
      </c>
      <c r="I46" s="92"/>
      <c r="J46" s="92" t="s">
        <v>490</v>
      </c>
      <c r="K46" s="92"/>
      <c r="L46" s="92"/>
      <c r="M46" s="92" t="s">
        <v>502</v>
      </c>
      <c r="N46" s="92"/>
      <c r="O46" s="92"/>
      <c r="P46" s="91"/>
      <c r="Q46" s="91"/>
      <c r="R46" s="91"/>
      <c r="S46" s="91"/>
      <c r="T46" s="91"/>
      <c r="U46" s="91"/>
    </row>
    <row r="47" spans="5:21" ht="14.25">
      <c r="E47" s="1" t="s">
        <v>737</v>
      </c>
      <c r="F47" s="1"/>
      <c r="G47" s="1"/>
      <c r="H47" s="1" t="s">
        <v>469</v>
      </c>
      <c r="I47" s="92"/>
      <c r="J47" s="92"/>
      <c r="K47" s="92"/>
      <c r="L47" s="92"/>
      <c r="M47" s="92" t="s">
        <v>741</v>
      </c>
      <c r="N47" s="92"/>
      <c r="O47" s="92"/>
      <c r="P47" s="91"/>
      <c r="Q47" s="91"/>
      <c r="R47" s="91"/>
      <c r="S47" s="91"/>
      <c r="T47" s="91"/>
      <c r="U47" s="91"/>
    </row>
    <row r="48" spans="5:21" ht="14.25">
      <c r="E48" s="1" t="s">
        <v>455</v>
      </c>
      <c r="F48" s="1"/>
      <c r="G48" s="1"/>
      <c r="H48" s="1" t="s">
        <v>470</v>
      </c>
      <c r="I48" s="92"/>
      <c r="J48" s="92"/>
      <c r="K48" s="92"/>
      <c r="L48" s="92"/>
      <c r="M48" s="92" t="s">
        <v>742</v>
      </c>
      <c r="N48" s="92"/>
      <c r="O48" s="92"/>
      <c r="P48" s="91"/>
      <c r="Q48" s="91"/>
      <c r="R48" s="91"/>
      <c r="S48" s="91"/>
      <c r="T48" s="91"/>
      <c r="U48" s="91"/>
    </row>
    <row r="49" spans="1:10" ht="14.25">
      <c r="E49" s="1" t="s">
        <v>456</v>
      </c>
      <c r="H49" s="1" t="s">
        <v>471</v>
      </c>
    </row>
    <row r="50" spans="1:10" ht="14.25">
      <c r="E50" s="1" t="s">
        <v>457</v>
      </c>
      <c r="H50" s="1" t="s">
        <v>472</v>
      </c>
    </row>
    <row r="51" spans="1:10" ht="14.25">
      <c r="E51" s="1" t="s">
        <v>458</v>
      </c>
      <c r="H51" s="1" t="s">
        <v>473</v>
      </c>
    </row>
    <row r="52" spans="1:10" ht="14.25">
      <c r="E52" s="1" t="s">
        <v>459</v>
      </c>
      <c r="H52" s="1" t="s">
        <v>474</v>
      </c>
    </row>
    <row r="53" spans="1:10" ht="14.25">
      <c r="E53" s="1" t="s">
        <v>460</v>
      </c>
      <c r="H53" s="1" t="s">
        <v>475</v>
      </c>
    </row>
    <row r="54" spans="1:10" ht="14.25">
      <c r="E54" s="1" t="s">
        <v>461</v>
      </c>
      <c r="H54" s="1" t="s">
        <v>476</v>
      </c>
    </row>
    <row r="55" spans="1:10" ht="14.25">
      <c r="E55" s="1" t="s">
        <v>462</v>
      </c>
      <c r="H55" s="1" t="s">
        <v>477</v>
      </c>
    </row>
    <row r="56" spans="1:10" ht="14.25">
      <c r="E56" s="1" t="s">
        <v>463</v>
      </c>
      <c r="H56" s="1" t="s">
        <v>478</v>
      </c>
    </row>
    <row r="57" spans="1:10" ht="14.25">
      <c r="E57" s="1" t="s">
        <v>464</v>
      </c>
    </row>
    <row r="58" spans="1:10" ht="14.25">
      <c r="D58" s="1"/>
      <c r="E58" s="1" t="s">
        <v>465</v>
      </c>
      <c r="F58" s="1"/>
      <c r="G58" s="1"/>
      <c r="H58" s="1"/>
      <c r="I58" s="1"/>
      <c r="J58" s="1"/>
    </row>
    <row r="59" spans="1:10" ht="14.25">
      <c r="E59" s="1" t="s">
        <v>466</v>
      </c>
    </row>
    <row r="63" spans="1:10" ht="14.25">
      <c r="A63" s="1"/>
    </row>
    <row r="69" spans="1:1" ht="14.25">
      <c r="A69" s="1"/>
    </row>
    <row r="70" spans="1:1" ht="14.25">
      <c r="A70" s="1" t="s">
        <v>396</v>
      </c>
    </row>
    <row r="71" spans="1:1" ht="14.25">
      <c r="A71" s="1" t="s">
        <v>397</v>
      </c>
    </row>
    <row r="72" spans="1:1" ht="14.25">
      <c r="A72" s="1" t="s">
        <v>398</v>
      </c>
    </row>
    <row r="73" spans="1:1" ht="14.25">
      <c r="A73" s="1" t="s">
        <v>399</v>
      </c>
    </row>
    <row r="74" spans="1:1" ht="14.25">
      <c r="A74" s="1" t="s">
        <v>400</v>
      </c>
    </row>
    <row r="75" spans="1:1" ht="14.25">
      <c r="A75" s="1"/>
    </row>
    <row r="76" spans="1:1" ht="14.25">
      <c r="A76" s="1" t="s">
        <v>401</v>
      </c>
    </row>
    <row r="77" spans="1:1" ht="14.25">
      <c r="A77" s="1" t="s">
        <v>402</v>
      </c>
    </row>
    <row r="78" spans="1:1" ht="14.25">
      <c r="A78" s="1" t="s">
        <v>403</v>
      </c>
    </row>
    <row r="79" spans="1:1" ht="14.25">
      <c r="A79" s="1" t="s">
        <v>404</v>
      </c>
    </row>
    <row r="80" spans="1:1" ht="14.25">
      <c r="A80" s="1" t="s">
        <v>405</v>
      </c>
    </row>
    <row r="81" spans="1:1" ht="14.25">
      <c r="A81" s="1"/>
    </row>
    <row r="82" spans="1:1" ht="14.25">
      <c r="A82" s="1" t="s">
        <v>406</v>
      </c>
    </row>
    <row r="83" spans="1:1" ht="14.25">
      <c r="A83" s="1" t="s">
        <v>407</v>
      </c>
    </row>
    <row r="84" spans="1:1" ht="14.25">
      <c r="A84" s="1" t="s">
        <v>408</v>
      </c>
    </row>
    <row r="85" spans="1:1" ht="14.25">
      <c r="A85" s="1" t="s">
        <v>409</v>
      </c>
    </row>
    <row r="86" spans="1:1" ht="14.25">
      <c r="A86" s="1" t="s">
        <v>410</v>
      </c>
    </row>
    <row r="88" spans="1:1" ht="14.25">
      <c r="A88" s="1" t="s">
        <v>454</v>
      </c>
    </row>
    <row r="89" spans="1:1" ht="14.25">
      <c r="A89" s="1" t="s">
        <v>455</v>
      </c>
    </row>
    <row r="90" spans="1:1" ht="14.25">
      <c r="A90" s="1" t="s">
        <v>456</v>
      </c>
    </row>
    <row r="91" spans="1:1" ht="14.25">
      <c r="A91" s="1" t="s">
        <v>457</v>
      </c>
    </row>
    <row r="92" spans="1:1" ht="14.25">
      <c r="A92" s="1" t="s">
        <v>458</v>
      </c>
    </row>
    <row r="93" spans="1:1" ht="14.25">
      <c r="A93" s="1" t="s">
        <v>459</v>
      </c>
    </row>
    <row r="94" spans="1:1" ht="14.25">
      <c r="A94" s="1" t="s">
        <v>460</v>
      </c>
    </row>
    <row r="95" spans="1:1" ht="14.25">
      <c r="A95" s="1" t="s">
        <v>461</v>
      </c>
    </row>
    <row r="96" spans="1:1" ht="14.25">
      <c r="A96" s="1" t="s">
        <v>462</v>
      </c>
    </row>
    <row r="97" spans="1:1" ht="14.25">
      <c r="A97" s="1" t="s">
        <v>463</v>
      </c>
    </row>
    <row r="98" spans="1:1" ht="14.25">
      <c r="A98" s="1" t="s">
        <v>464</v>
      </c>
    </row>
    <row r="99" spans="1:1" ht="14.25">
      <c r="A99" s="1" t="s">
        <v>465</v>
      </c>
    </row>
    <row r="100" spans="1:1" ht="14.25">
      <c r="A100" s="1" t="s">
        <v>466</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196" t="s">
        <v>152</v>
      </c>
      <c r="D2" s="191"/>
      <c r="E2" s="191"/>
    </row>
    <row r="3" spans="2:6" ht="21" customHeight="1">
      <c r="D3" s="192" t="s">
        <v>811</v>
      </c>
      <c r="E3" s="192"/>
    </row>
    <row r="4" spans="2:6" ht="15" customHeight="1">
      <c r="D4" s="36"/>
      <c r="E4" s="36"/>
    </row>
    <row r="5" spans="2:6" ht="21" customHeight="1">
      <c r="B5" s="193" t="s">
        <v>143</v>
      </c>
      <c r="C5" s="193"/>
      <c r="D5" s="37"/>
      <c r="E5" s="37"/>
    </row>
    <row r="6" spans="2:6" ht="21" customHeight="1">
      <c r="B6" s="32"/>
      <c r="C6" s="32" t="s">
        <v>153</v>
      </c>
      <c r="D6" s="37"/>
      <c r="E6" s="37"/>
    </row>
    <row r="7" spans="2:6" ht="21" customHeight="1">
      <c r="C7" s="1" t="s">
        <v>144</v>
      </c>
      <c r="D7" s="134"/>
      <c r="E7" s="37"/>
    </row>
    <row r="8" spans="2:6" ht="21" customHeight="1">
      <c r="C8" s="1" t="s">
        <v>0</v>
      </c>
      <c r="D8" s="134"/>
      <c r="E8" s="37"/>
    </row>
    <row r="9" spans="2:6" ht="21" customHeight="1">
      <c r="C9" s="1" t="s">
        <v>1</v>
      </c>
      <c r="D9" s="134"/>
      <c r="E9" s="37"/>
    </row>
    <row r="10" spans="2:6" ht="21" customHeight="1">
      <c r="C10" s="1" t="s">
        <v>2</v>
      </c>
      <c r="D10" s="134"/>
      <c r="E10" s="36" t="s">
        <v>3</v>
      </c>
    </row>
    <row r="11" spans="2:6" ht="21" customHeight="1">
      <c r="C11" s="1" t="s">
        <v>819</v>
      </c>
      <c r="D11" s="134"/>
    </row>
    <row r="12" spans="2:6" ht="15.75" customHeight="1">
      <c r="C12" s="37"/>
      <c r="D12" s="161"/>
    </row>
    <row r="13" spans="2:6" ht="21" customHeight="1">
      <c r="B13" s="190" t="s">
        <v>145</v>
      </c>
      <c r="C13" s="190"/>
      <c r="D13" s="190"/>
      <c r="E13" s="190"/>
    </row>
    <row r="14" spans="2:6" ht="13.5" customHeight="1"/>
    <row r="15" spans="2:6" ht="21" customHeight="1">
      <c r="B15" s="188" t="s">
        <v>952</v>
      </c>
      <c r="C15" s="188"/>
      <c r="D15" s="188"/>
      <c r="E15" s="188"/>
      <c r="F15" s="188"/>
    </row>
    <row r="16" spans="2:6" ht="21" customHeight="1">
      <c r="B16" s="188" t="s">
        <v>953</v>
      </c>
      <c r="C16" s="188"/>
      <c r="D16" s="188"/>
      <c r="E16" s="188"/>
      <c r="F16" s="191"/>
    </row>
    <row r="17" spans="2:6" ht="21" customHeight="1">
      <c r="B17" s="188" t="s">
        <v>155</v>
      </c>
      <c r="C17" s="188"/>
      <c r="D17" s="188"/>
      <c r="E17" s="188"/>
      <c r="F17" s="191"/>
    </row>
    <row r="18" spans="2:6" ht="21" customHeight="1">
      <c r="B18" s="188" t="s">
        <v>154</v>
      </c>
      <c r="C18" s="188"/>
      <c r="D18" s="188"/>
      <c r="E18" s="188"/>
      <c r="F18" s="191"/>
    </row>
    <row r="19" spans="2:6" ht="21" customHeight="1">
      <c r="B19" s="188" t="s">
        <v>156</v>
      </c>
      <c r="C19" s="188"/>
      <c r="D19" s="188"/>
      <c r="E19" s="188"/>
      <c r="F19" s="191"/>
    </row>
    <row r="20" spans="2:6" ht="21" customHeight="1">
      <c r="B20" s="188" t="s">
        <v>157</v>
      </c>
      <c r="C20" s="188"/>
      <c r="D20" s="188"/>
      <c r="E20" s="188"/>
      <c r="F20" s="191"/>
    </row>
    <row r="21" spans="2:6" ht="21" customHeight="1">
      <c r="B21" s="188" t="s">
        <v>158</v>
      </c>
      <c r="C21" s="188"/>
      <c r="D21" s="188"/>
      <c r="E21" s="188"/>
      <c r="F21" s="191"/>
    </row>
    <row r="22" spans="2:6" ht="21" customHeight="1">
      <c r="B22" s="188" t="s">
        <v>159</v>
      </c>
      <c r="C22" s="188"/>
      <c r="D22" s="188"/>
      <c r="E22" s="191"/>
      <c r="F22" s="191"/>
    </row>
    <row r="23" spans="2:6" ht="21" customHeight="1">
      <c r="B23" s="188" t="s">
        <v>160</v>
      </c>
      <c r="C23" s="188"/>
      <c r="D23" s="188"/>
      <c r="E23" s="191"/>
      <c r="F23" s="191"/>
    </row>
    <row r="24" spans="2:6" ht="6.75" customHeight="1">
      <c r="B24" s="188"/>
      <c r="C24" s="188"/>
      <c r="D24" s="188"/>
      <c r="E24" s="188"/>
    </row>
    <row r="25" spans="2:6" ht="21" customHeight="1">
      <c r="B25" s="190" t="s">
        <v>6</v>
      </c>
      <c r="C25" s="190"/>
      <c r="D25" s="190"/>
      <c r="E25" s="190"/>
    </row>
    <row r="26" spans="2:6" ht="4.5" customHeight="1">
      <c r="B26" s="188"/>
      <c r="C26" s="188"/>
      <c r="D26" s="188"/>
      <c r="E26" s="188"/>
    </row>
    <row r="27" spans="2:6" ht="21" customHeight="1">
      <c r="B27" s="188" t="s">
        <v>161</v>
      </c>
      <c r="C27" s="188"/>
      <c r="D27" s="188"/>
      <c r="E27" s="188"/>
      <c r="F27" s="191"/>
    </row>
    <row r="28" spans="2:6" ht="21" customHeight="1">
      <c r="B28" s="188" t="s">
        <v>162</v>
      </c>
      <c r="C28" s="188"/>
      <c r="D28" s="188"/>
      <c r="E28" s="188"/>
      <c r="F28" s="191"/>
    </row>
    <row r="29" spans="2:6" ht="21" customHeight="1">
      <c r="B29" s="188" t="s">
        <v>9</v>
      </c>
      <c r="C29" s="188"/>
      <c r="D29" s="188"/>
      <c r="E29" s="188"/>
      <c r="F29" s="191"/>
    </row>
    <row r="30" spans="2:6" ht="21" customHeight="1">
      <c r="B30" s="195" t="s">
        <v>163</v>
      </c>
      <c r="C30" s="195"/>
      <c r="D30" s="195"/>
      <c r="E30" s="195"/>
      <c r="F30" s="191"/>
    </row>
    <row r="31" spans="2:6" ht="21" customHeight="1">
      <c r="B31" s="195" t="s">
        <v>164</v>
      </c>
      <c r="C31" s="195"/>
      <c r="D31" s="195"/>
      <c r="E31" s="195"/>
    </row>
    <row r="32" spans="2:6" ht="21" customHeight="1">
      <c r="B32" s="188" t="s">
        <v>165</v>
      </c>
      <c r="C32" s="188"/>
      <c r="D32" s="188"/>
      <c r="E32" s="29"/>
    </row>
    <row r="33" spans="2:6" ht="21" customHeight="1">
      <c r="B33" s="195" t="s">
        <v>166</v>
      </c>
      <c r="C33" s="195"/>
      <c r="D33" s="195"/>
      <c r="E33" s="195"/>
      <c r="F33" s="191"/>
    </row>
    <row r="34" spans="2:6" ht="21" customHeight="1">
      <c r="B34" s="29" t="s">
        <v>151</v>
      </c>
      <c r="C34" s="29"/>
      <c r="D34" s="29"/>
      <c r="E34" s="29"/>
    </row>
    <row r="35" spans="2:6" ht="7.5" customHeight="1">
      <c r="B35" s="188"/>
      <c r="C35" s="188"/>
      <c r="D35" s="188"/>
      <c r="E35" s="188"/>
    </row>
    <row r="36" spans="2:6" ht="21" customHeight="1">
      <c r="B36" s="188" t="s">
        <v>167</v>
      </c>
      <c r="C36" s="188"/>
      <c r="D36" s="188"/>
      <c r="E36" s="188"/>
    </row>
    <row r="37" spans="2:6" ht="21" customHeight="1">
      <c r="B37" s="188" t="s">
        <v>11</v>
      </c>
      <c r="C37" s="188"/>
      <c r="D37" s="188"/>
      <c r="E37" s="188"/>
    </row>
    <row r="38" spans="2:6" ht="21" customHeight="1">
      <c r="B38" s="188" t="s">
        <v>12</v>
      </c>
      <c r="C38" s="188"/>
      <c r="D38" s="188"/>
      <c r="E38" s="188"/>
    </row>
    <row r="39" spans="2:6" ht="8.25" customHeight="1">
      <c r="B39" s="188"/>
      <c r="C39" s="188"/>
      <c r="D39" s="188"/>
      <c r="E39" s="188"/>
    </row>
    <row r="40" spans="2:6" ht="21" customHeight="1">
      <c r="B40" s="188" t="s">
        <v>168</v>
      </c>
      <c r="C40" s="188"/>
      <c r="D40" s="188"/>
      <c r="E40" s="188"/>
    </row>
    <row r="41" spans="2:6" ht="21" customHeight="1">
      <c r="B41" s="188" t="s">
        <v>820</v>
      </c>
      <c r="C41" s="188"/>
      <c r="D41" s="188"/>
      <c r="E41" s="188"/>
      <c r="F41" s="191"/>
    </row>
    <row r="42" spans="2:6">
      <c r="B42" s="1" t="s">
        <v>823</v>
      </c>
    </row>
    <row r="43" spans="2:6">
      <c r="B43" s="145" t="s">
        <v>824</v>
      </c>
    </row>
  </sheetData>
  <sheetProtection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showGridLines="0" workbookViewId="0">
      <selection activeCell="C28" sqref="C28:G28"/>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10" width="9" style="1"/>
    <col min="11" max="12" width="0" style="1" hidden="1" customWidth="1"/>
    <col min="13" max="16384" width="9" style="1"/>
  </cols>
  <sheetData>
    <row r="1" spans="1:12" ht="8.25" customHeight="1"/>
    <row r="2" spans="1:12" ht="21" customHeight="1">
      <c r="C2" s="196" t="s">
        <v>229</v>
      </c>
      <c r="D2" s="204"/>
      <c r="E2" s="204"/>
      <c r="F2" s="204"/>
      <c r="G2" s="204"/>
      <c r="H2" s="204"/>
    </row>
    <row r="3" spans="1:12" ht="5.25" customHeight="1">
      <c r="D3" s="197"/>
      <c r="E3" s="197"/>
    </row>
    <row r="4" spans="1:12" ht="21" customHeight="1">
      <c r="B4" s="190" t="s">
        <v>169</v>
      </c>
      <c r="C4" s="205"/>
      <c r="D4" s="205"/>
      <c r="E4" s="36"/>
      <c r="K4" s="162" t="s">
        <v>891</v>
      </c>
      <c r="L4" s="162"/>
    </row>
    <row r="5" spans="1:12" ht="14.25" customHeight="1">
      <c r="B5" s="193"/>
      <c r="C5" s="193"/>
      <c r="D5" s="208" t="s">
        <v>825</v>
      </c>
      <c r="E5" s="208"/>
      <c r="F5" s="191"/>
      <c r="G5" s="191"/>
      <c r="K5" s="162" t="b">
        <v>0</v>
      </c>
      <c r="L5" s="162"/>
    </row>
    <row r="6" spans="1:12" ht="21" customHeight="1">
      <c r="B6" s="32" t="s">
        <v>170</v>
      </c>
      <c r="C6" s="32"/>
      <c r="D6" s="209" t="s">
        <v>826</v>
      </c>
      <c r="E6" s="209"/>
      <c r="F6" s="210"/>
      <c r="G6" s="210"/>
      <c r="K6" s="162" t="b">
        <v>0</v>
      </c>
      <c r="L6" s="162" t="b">
        <v>0</v>
      </c>
    </row>
    <row r="7" spans="1:12" ht="18.75" customHeight="1">
      <c r="A7" s="1" t="s">
        <v>360</v>
      </c>
      <c r="B7" s="12" t="s">
        <v>171</v>
      </c>
      <c r="C7" s="198"/>
      <c r="D7" s="199"/>
      <c r="E7" s="199"/>
      <c r="F7" s="200"/>
      <c r="G7" s="200"/>
      <c r="K7" s="162"/>
      <c r="L7" s="162"/>
    </row>
    <row r="8" spans="1:12" ht="21" customHeight="1">
      <c r="B8" s="12" t="s">
        <v>172</v>
      </c>
      <c r="C8" s="198"/>
      <c r="D8" s="199"/>
      <c r="E8" s="199"/>
      <c r="F8" s="200"/>
      <c r="G8" s="200"/>
      <c r="K8" s="162"/>
      <c r="L8" s="162"/>
    </row>
    <row r="9" spans="1:12" ht="21" customHeight="1">
      <c r="B9" s="12" t="s">
        <v>173</v>
      </c>
      <c r="C9" s="198"/>
      <c r="D9" s="199"/>
      <c r="E9" s="199"/>
      <c r="F9" s="200"/>
      <c r="G9" s="200"/>
      <c r="K9" s="162"/>
      <c r="L9" s="162"/>
    </row>
    <row r="10" spans="1:12" ht="21" customHeight="1">
      <c r="B10" s="12" t="s">
        <v>174</v>
      </c>
      <c r="C10" s="201"/>
      <c r="D10" s="202"/>
      <c r="E10" s="200"/>
      <c r="F10" s="203"/>
      <c r="G10" s="140" t="s">
        <v>176</v>
      </c>
      <c r="K10" s="162"/>
      <c r="L10" s="162"/>
    </row>
    <row r="11" spans="1:12" ht="21" customHeight="1">
      <c r="B11" s="12" t="s">
        <v>175</v>
      </c>
      <c r="C11" s="198"/>
      <c r="D11" s="199"/>
      <c r="E11" s="199"/>
      <c r="F11" s="200"/>
      <c r="G11" s="200"/>
      <c r="K11" s="162"/>
      <c r="L11" s="162"/>
    </row>
    <row r="12" spans="1:12" ht="21" customHeight="1">
      <c r="B12" s="126" t="s">
        <v>805</v>
      </c>
      <c r="C12" s="163"/>
      <c r="D12" s="126" t="s">
        <v>828</v>
      </c>
      <c r="E12" s="126"/>
      <c r="G12" s="164"/>
      <c r="H12" s="1" t="s">
        <v>829</v>
      </c>
      <c r="K12" s="162"/>
      <c r="L12" s="162"/>
    </row>
    <row r="13" spans="1:12" ht="16.5" customHeight="1">
      <c r="C13" s="211" t="s">
        <v>827</v>
      </c>
      <c r="D13" s="212"/>
      <c r="E13" s="204"/>
      <c r="F13" s="204"/>
      <c r="G13" s="204"/>
      <c r="K13" s="162"/>
      <c r="L13" s="162"/>
    </row>
    <row r="14" spans="1:12" ht="21" customHeight="1">
      <c r="B14" s="90"/>
      <c r="C14" s="135"/>
      <c r="D14" s="209" t="s">
        <v>834</v>
      </c>
      <c r="E14" s="209"/>
      <c r="F14" s="210"/>
      <c r="G14" s="210"/>
      <c r="K14" s="162" t="b">
        <v>0</v>
      </c>
      <c r="L14" s="162" t="b">
        <v>0</v>
      </c>
    </row>
    <row r="15" spans="1:12" ht="19.5" customHeight="1">
      <c r="A15" s="1" t="s">
        <v>361</v>
      </c>
      <c r="B15" s="12" t="s">
        <v>171</v>
      </c>
      <c r="C15" s="198"/>
      <c r="D15" s="199"/>
      <c r="E15" s="199"/>
      <c r="F15" s="200"/>
      <c r="G15" s="200"/>
      <c r="K15" s="162"/>
      <c r="L15" s="162"/>
    </row>
    <row r="16" spans="1:12" ht="21" customHeight="1">
      <c r="B16" s="12" t="s">
        <v>172</v>
      </c>
      <c r="C16" s="198"/>
      <c r="D16" s="199"/>
      <c r="E16" s="199"/>
      <c r="F16" s="200"/>
      <c r="G16" s="200"/>
      <c r="K16" s="162"/>
      <c r="L16" s="162"/>
    </row>
    <row r="17" spans="1:12" ht="21" customHeight="1">
      <c r="B17" s="12" t="s">
        <v>173</v>
      </c>
      <c r="C17" s="198"/>
      <c r="D17" s="199"/>
      <c r="E17" s="199"/>
      <c r="F17" s="200"/>
      <c r="G17" s="200"/>
      <c r="K17" s="162"/>
      <c r="L17" s="162"/>
    </row>
    <row r="18" spans="1:12" ht="21" customHeight="1">
      <c r="B18" s="12" t="s">
        <v>174</v>
      </c>
      <c r="C18" s="201"/>
      <c r="D18" s="202"/>
      <c r="E18" s="200"/>
      <c r="F18" s="203"/>
      <c r="G18" s="140" t="s">
        <v>176</v>
      </c>
      <c r="K18" s="162"/>
      <c r="L18" s="162"/>
    </row>
    <row r="19" spans="1:12" ht="21" customHeight="1">
      <c r="B19" s="12" t="s">
        <v>175</v>
      </c>
      <c r="C19" s="198"/>
      <c r="D19" s="199"/>
      <c r="E19" s="199"/>
      <c r="F19" s="200"/>
      <c r="G19" s="200"/>
      <c r="K19" s="162"/>
      <c r="L19" s="162"/>
    </row>
    <row r="20" spans="1:12" ht="24" customHeight="1">
      <c r="B20" s="126"/>
      <c r="C20" s="126"/>
      <c r="D20" s="206" t="s">
        <v>956</v>
      </c>
      <c r="E20" s="206"/>
      <c r="F20" s="207"/>
      <c r="G20" s="207"/>
      <c r="K20" s="162" t="b">
        <v>0</v>
      </c>
      <c r="L20" s="162" t="b">
        <v>0</v>
      </c>
    </row>
    <row r="21" spans="1:12" ht="17.25" customHeight="1">
      <c r="A21" s="1" t="s">
        <v>362</v>
      </c>
      <c r="B21" s="12" t="s">
        <v>171</v>
      </c>
      <c r="C21" s="198"/>
      <c r="D21" s="199"/>
      <c r="E21" s="199"/>
      <c r="F21" s="200"/>
      <c r="G21" s="200"/>
      <c r="K21" s="162"/>
      <c r="L21" s="162"/>
    </row>
    <row r="22" spans="1:12" ht="21" customHeight="1">
      <c r="B22" s="12" t="s">
        <v>172</v>
      </c>
      <c r="C22" s="198"/>
      <c r="D22" s="199"/>
      <c r="E22" s="199"/>
      <c r="F22" s="200"/>
      <c r="G22" s="200"/>
      <c r="K22" s="162"/>
      <c r="L22" s="162"/>
    </row>
    <row r="23" spans="1:12" ht="21" customHeight="1">
      <c r="B23" s="12" t="s">
        <v>173</v>
      </c>
      <c r="C23" s="198"/>
      <c r="D23" s="199"/>
      <c r="E23" s="199"/>
      <c r="F23" s="200"/>
      <c r="G23" s="200"/>
      <c r="K23" s="162"/>
      <c r="L23" s="162"/>
    </row>
    <row r="24" spans="1:12" ht="21" customHeight="1">
      <c r="B24" s="12" t="s">
        <v>174</v>
      </c>
      <c r="C24" s="201"/>
      <c r="D24" s="202"/>
      <c r="E24" s="200"/>
      <c r="F24" s="203"/>
      <c r="G24" s="140" t="s">
        <v>176</v>
      </c>
      <c r="K24" s="162"/>
      <c r="L24" s="162"/>
    </row>
    <row r="25" spans="1:12" ht="21" customHeight="1">
      <c r="B25" s="12" t="s">
        <v>175</v>
      </c>
      <c r="C25" s="198"/>
      <c r="D25" s="199"/>
      <c r="E25" s="199"/>
      <c r="F25" s="200"/>
      <c r="G25" s="200"/>
      <c r="K25" s="162"/>
      <c r="L25" s="162"/>
    </row>
    <row r="26" spans="1:12" ht="22.5" customHeight="1">
      <c r="B26" s="126"/>
      <c r="C26" s="126"/>
      <c r="D26" s="206" t="s">
        <v>835</v>
      </c>
      <c r="E26" s="206"/>
      <c r="F26" s="207"/>
      <c r="G26" s="207"/>
      <c r="K26" s="162" t="b">
        <v>0</v>
      </c>
      <c r="L26" s="162" t="b">
        <v>0</v>
      </c>
    </row>
    <row r="27" spans="1:12" ht="16.5" customHeight="1">
      <c r="A27" s="1" t="s">
        <v>363</v>
      </c>
      <c r="B27" s="12" t="s">
        <v>171</v>
      </c>
      <c r="C27" s="198"/>
      <c r="D27" s="199"/>
      <c r="E27" s="199"/>
      <c r="F27" s="200"/>
      <c r="G27" s="200"/>
      <c r="K27" s="162"/>
      <c r="L27" s="162"/>
    </row>
    <row r="28" spans="1:12" ht="21" customHeight="1">
      <c r="B28" s="12" t="s">
        <v>172</v>
      </c>
      <c r="C28" s="198"/>
      <c r="D28" s="199"/>
      <c r="E28" s="199"/>
      <c r="F28" s="200"/>
      <c r="G28" s="200"/>
      <c r="K28" s="162"/>
      <c r="L28" s="162"/>
    </row>
    <row r="29" spans="1:12" ht="21" customHeight="1">
      <c r="B29" s="12" t="s">
        <v>173</v>
      </c>
      <c r="C29" s="198"/>
      <c r="D29" s="199"/>
      <c r="E29" s="199"/>
      <c r="F29" s="200"/>
      <c r="G29" s="200"/>
      <c r="K29" s="162"/>
      <c r="L29" s="162"/>
    </row>
    <row r="30" spans="1:12" ht="21" customHeight="1">
      <c r="B30" s="12" t="s">
        <v>174</v>
      </c>
      <c r="C30" s="201"/>
      <c r="D30" s="202"/>
      <c r="E30" s="200"/>
      <c r="F30" s="203"/>
      <c r="G30" s="140" t="s">
        <v>176</v>
      </c>
      <c r="K30" s="162"/>
      <c r="L30" s="162"/>
    </row>
    <row r="31" spans="1:12" ht="21" customHeight="1">
      <c r="B31" s="12" t="s">
        <v>175</v>
      </c>
      <c r="C31" s="198"/>
      <c r="D31" s="199"/>
      <c r="E31" s="199"/>
      <c r="F31" s="200"/>
      <c r="G31" s="200"/>
      <c r="K31" s="162"/>
      <c r="L31" s="162"/>
    </row>
    <row r="32" spans="1:12" ht="22.5" customHeight="1">
      <c r="B32" s="128"/>
      <c r="C32" s="128"/>
      <c r="D32" s="206" t="s">
        <v>835</v>
      </c>
      <c r="E32" s="206"/>
      <c r="F32" s="207"/>
      <c r="G32" s="207"/>
      <c r="K32" s="162"/>
      <c r="L32" s="162"/>
    </row>
    <row r="33" spans="1:12" ht="18" customHeight="1">
      <c r="A33" s="1" t="s">
        <v>364</v>
      </c>
      <c r="B33" s="12" t="s">
        <v>171</v>
      </c>
      <c r="C33" s="198"/>
      <c r="D33" s="199"/>
      <c r="E33" s="199"/>
      <c r="F33" s="200"/>
      <c r="G33" s="200"/>
      <c r="K33" s="162" t="b">
        <v>0</v>
      </c>
      <c r="L33" s="162" t="b">
        <v>0</v>
      </c>
    </row>
    <row r="34" spans="1:12" ht="21" customHeight="1">
      <c r="B34" s="12" t="s">
        <v>172</v>
      </c>
      <c r="C34" s="198"/>
      <c r="D34" s="199"/>
      <c r="E34" s="199"/>
      <c r="F34" s="200"/>
      <c r="G34" s="200"/>
      <c r="K34" s="162"/>
      <c r="L34" s="162"/>
    </row>
    <row r="35" spans="1:12" ht="21" customHeight="1">
      <c r="B35" s="12" t="s">
        <v>173</v>
      </c>
      <c r="C35" s="198"/>
      <c r="D35" s="199"/>
      <c r="E35" s="199"/>
      <c r="F35" s="200"/>
      <c r="G35" s="200"/>
      <c r="K35" s="162"/>
      <c r="L35" s="162"/>
    </row>
    <row r="36" spans="1:12" ht="21" customHeight="1">
      <c r="B36" s="12" t="s">
        <v>174</v>
      </c>
      <c r="C36" s="201"/>
      <c r="D36" s="202"/>
      <c r="E36" s="200"/>
      <c r="F36" s="203"/>
      <c r="G36" s="140" t="s">
        <v>176</v>
      </c>
      <c r="K36" s="162"/>
      <c r="L36" s="162"/>
    </row>
    <row r="37" spans="1:12" ht="21" customHeight="1">
      <c r="B37" s="12" t="s">
        <v>175</v>
      </c>
      <c r="C37" s="198"/>
      <c r="D37" s="199"/>
      <c r="E37" s="199"/>
      <c r="F37" s="200"/>
      <c r="G37" s="200"/>
      <c r="K37" s="162"/>
      <c r="L37" s="162"/>
    </row>
    <row r="38" spans="1:12" ht="21" customHeight="1">
      <c r="B38" s="189" t="s">
        <v>830</v>
      </c>
      <c r="C38" s="189"/>
      <c r="D38" s="189"/>
      <c r="E38" s="189"/>
      <c r="F38" s="188"/>
      <c r="G38" s="191"/>
      <c r="H38" s="191"/>
    </row>
    <row r="39" spans="1:12" ht="21" customHeight="1">
      <c r="B39" s="189" t="s">
        <v>831</v>
      </c>
      <c r="C39" s="189"/>
      <c r="D39" s="189"/>
      <c r="E39" s="189"/>
      <c r="F39" s="191"/>
      <c r="G39" s="191"/>
      <c r="H39" s="191"/>
    </row>
    <row r="40" spans="1:12">
      <c r="B40" s="189" t="s">
        <v>832</v>
      </c>
      <c r="C40" s="191"/>
      <c r="D40" s="191"/>
      <c r="E40" s="191"/>
      <c r="F40" s="191"/>
      <c r="G40" s="191"/>
      <c r="H40" s="191"/>
    </row>
    <row r="41" spans="1:12">
      <c r="B41" s="189" t="s">
        <v>833</v>
      </c>
      <c r="C41" s="191"/>
      <c r="D41" s="191"/>
      <c r="E41" s="191"/>
      <c r="F41" s="191"/>
      <c r="G41" s="191"/>
      <c r="H41" s="191"/>
    </row>
  </sheetData>
  <sheetProtection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58"/>
  <sheetViews>
    <sheetView showGridLines="0" workbookViewId="0">
      <selection activeCell="D3" sqref="D3:E3"/>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44" width="0" style="1" hidden="1" customWidth="1"/>
    <col min="45" max="16384" width="9" style="1"/>
  </cols>
  <sheetData>
    <row r="2" spans="1:9" ht="21" customHeight="1">
      <c r="C2" s="193" t="s">
        <v>229</v>
      </c>
      <c r="D2" s="216"/>
      <c r="E2" s="216"/>
      <c r="F2" s="191"/>
    </row>
    <row r="3" spans="1:9" ht="21" customHeight="1">
      <c r="D3" s="197"/>
      <c r="E3" s="197"/>
    </row>
    <row r="4" spans="1:9" ht="21" customHeight="1">
      <c r="B4" s="190" t="s">
        <v>365</v>
      </c>
      <c r="C4" s="205"/>
      <c r="D4" s="205"/>
      <c r="E4" s="85"/>
    </row>
    <row r="5" spans="1:9" ht="21" customHeight="1">
      <c r="B5" s="127"/>
      <c r="C5" s="129"/>
      <c r="D5" s="129"/>
      <c r="E5" s="137"/>
    </row>
    <row r="6" spans="1:9" ht="21" customHeight="1">
      <c r="B6" s="217" t="s">
        <v>836</v>
      </c>
      <c r="C6" s="217"/>
      <c r="D6" s="218"/>
      <c r="E6" s="218"/>
      <c r="H6" s="162" t="s">
        <v>891</v>
      </c>
      <c r="I6" s="162"/>
    </row>
    <row r="7" spans="1:9" ht="21" customHeight="1">
      <c r="B7" s="126"/>
      <c r="C7" s="133"/>
      <c r="D7" s="209" t="s">
        <v>835</v>
      </c>
      <c r="E7" s="210"/>
      <c r="H7" s="162" t="b">
        <v>0</v>
      </c>
      <c r="I7" s="162" t="b">
        <v>0</v>
      </c>
    </row>
    <row r="8" spans="1:9" ht="21" customHeight="1">
      <c r="A8" s="1" t="s">
        <v>366</v>
      </c>
      <c r="B8" s="12" t="s">
        <v>171</v>
      </c>
      <c r="C8" s="213"/>
      <c r="D8" s="214"/>
      <c r="E8" s="215"/>
      <c r="H8" s="162"/>
      <c r="I8" s="162"/>
    </row>
    <row r="9" spans="1:9" ht="21" customHeight="1">
      <c r="B9" s="12" t="s">
        <v>172</v>
      </c>
      <c r="C9" s="213"/>
      <c r="D9" s="214"/>
      <c r="E9" s="215"/>
      <c r="H9" s="162"/>
      <c r="I9" s="162"/>
    </row>
    <row r="10" spans="1:9" ht="21" customHeight="1">
      <c r="B10" s="12" t="s">
        <v>173</v>
      </c>
      <c r="C10" s="213"/>
      <c r="D10" s="214"/>
      <c r="E10" s="215"/>
      <c r="H10" s="162"/>
      <c r="I10" s="162"/>
    </row>
    <row r="11" spans="1:9" ht="21" customHeight="1">
      <c r="B11" s="12" t="s">
        <v>174</v>
      </c>
      <c r="C11" s="219"/>
      <c r="D11" s="220"/>
      <c r="E11" s="140" t="s">
        <v>176</v>
      </c>
      <c r="H11" s="162"/>
      <c r="I11" s="162"/>
    </row>
    <row r="12" spans="1:9" ht="21" customHeight="1">
      <c r="B12" s="12" t="s">
        <v>175</v>
      </c>
      <c r="C12" s="213"/>
      <c r="D12" s="214"/>
      <c r="E12" s="215"/>
      <c r="H12" s="162"/>
      <c r="I12" s="162"/>
    </row>
    <row r="13" spans="1:9" ht="26.25" customHeight="1">
      <c r="C13" s="146"/>
      <c r="D13" s="206" t="s">
        <v>835</v>
      </c>
      <c r="E13" s="207"/>
      <c r="H13" s="162" t="b">
        <v>0</v>
      </c>
      <c r="I13" s="162" t="b">
        <v>0</v>
      </c>
    </row>
    <row r="14" spans="1:9" ht="21" customHeight="1">
      <c r="A14" s="1" t="s">
        <v>367</v>
      </c>
      <c r="B14" s="12" t="s">
        <v>171</v>
      </c>
      <c r="C14" s="213"/>
      <c r="D14" s="214"/>
      <c r="E14" s="215"/>
      <c r="H14" s="162"/>
      <c r="I14" s="162"/>
    </row>
    <row r="15" spans="1:9" ht="21" customHeight="1">
      <c r="B15" s="12" t="s">
        <v>172</v>
      </c>
      <c r="C15" s="213"/>
      <c r="D15" s="214"/>
      <c r="E15" s="215"/>
      <c r="H15" s="162"/>
      <c r="I15" s="162"/>
    </row>
    <row r="16" spans="1:9" ht="21" customHeight="1">
      <c r="B16" s="12" t="s">
        <v>173</v>
      </c>
      <c r="C16" s="213"/>
      <c r="D16" s="214"/>
      <c r="E16" s="215"/>
      <c r="H16" s="162"/>
      <c r="I16" s="162"/>
    </row>
    <row r="17" spans="1:9" ht="21" customHeight="1">
      <c r="B17" s="12" t="s">
        <v>174</v>
      </c>
      <c r="C17" s="219"/>
      <c r="D17" s="220"/>
      <c r="E17" s="140" t="s">
        <v>176</v>
      </c>
      <c r="H17" s="162"/>
      <c r="I17" s="162"/>
    </row>
    <row r="18" spans="1:9" ht="21" customHeight="1">
      <c r="B18" s="12" t="s">
        <v>175</v>
      </c>
      <c r="C18" s="213"/>
      <c r="D18" s="214"/>
      <c r="E18" s="215"/>
      <c r="H18" s="162"/>
      <c r="I18" s="162"/>
    </row>
    <row r="19" spans="1:9" ht="27.75" customHeight="1">
      <c r="B19" s="126"/>
      <c r="C19" s="146"/>
      <c r="D19" s="206" t="s">
        <v>835</v>
      </c>
      <c r="E19" s="207"/>
      <c r="H19" s="162" t="b">
        <v>0</v>
      </c>
      <c r="I19" s="162" t="b">
        <v>0</v>
      </c>
    </row>
    <row r="20" spans="1:9" ht="21" customHeight="1">
      <c r="A20" s="1" t="s">
        <v>368</v>
      </c>
      <c r="B20" s="12" t="s">
        <v>171</v>
      </c>
      <c r="C20" s="213"/>
      <c r="D20" s="214"/>
      <c r="E20" s="215"/>
      <c r="H20" s="162"/>
      <c r="I20" s="162"/>
    </row>
    <row r="21" spans="1:9" ht="21" customHeight="1">
      <c r="B21" s="12" t="s">
        <v>172</v>
      </c>
      <c r="C21" s="213"/>
      <c r="D21" s="214"/>
      <c r="E21" s="215"/>
      <c r="H21" s="162"/>
      <c r="I21" s="162"/>
    </row>
    <row r="22" spans="1:9" ht="21" customHeight="1">
      <c r="B22" s="142" t="s">
        <v>173</v>
      </c>
      <c r="C22" s="221"/>
      <c r="D22" s="214"/>
      <c r="E22" s="215"/>
      <c r="H22" s="162"/>
      <c r="I22" s="162"/>
    </row>
    <row r="23" spans="1:9" ht="21" customHeight="1">
      <c r="B23" s="12" t="s">
        <v>174</v>
      </c>
      <c r="C23" s="219"/>
      <c r="D23" s="220"/>
      <c r="E23" s="140" t="s">
        <v>176</v>
      </c>
      <c r="H23" s="162"/>
      <c r="I23" s="162"/>
    </row>
    <row r="24" spans="1:9" ht="21" customHeight="1">
      <c r="B24" s="12" t="s">
        <v>175</v>
      </c>
      <c r="C24" s="213"/>
      <c r="D24" s="214"/>
      <c r="E24" s="215"/>
      <c r="H24" s="162"/>
      <c r="I24" s="162"/>
    </row>
    <row r="25" spans="1:9" ht="26.25" customHeight="1">
      <c r="B25" s="126"/>
      <c r="C25" s="146"/>
      <c r="D25" s="206" t="s">
        <v>835</v>
      </c>
      <c r="E25" s="207"/>
      <c r="F25" s="157"/>
      <c r="H25" s="162" t="b">
        <v>0</v>
      </c>
      <c r="I25" s="162" t="b">
        <v>0</v>
      </c>
    </row>
    <row r="26" spans="1:9" ht="21" customHeight="1">
      <c r="A26" s="1" t="s">
        <v>369</v>
      </c>
      <c r="B26" s="12" t="s">
        <v>171</v>
      </c>
      <c r="C26" s="213"/>
      <c r="D26" s="214"/>
      <c r="E26" s="215"/>
      <c r="F26" s="158"/>
      <c r="H26" s="162"/>
      <c r="I26" s="162"/>
    </row>
    <row r="27" spans="1:9" ht="21" customHeight="1">
      <c r="B27" s="12" t="s">
        <v>172</v>
      </c>
      <c r="C27" s="213"/>
      <c r="D27" s="214"/>
      <c r="E27" s="215"/>
      <c r="H27" s="162"/>
      <c r="I27" s="162"/>
    </row>
    <row r="28" spans="1:9" ht="21" customHeight="1">
      <c r="B28" s="12" t="s">
        <v>173</v>
      </c>
      <c r="C28" s="213"/>
      <c r="D28" s="214"/>
      <c r="E28" s="215"/>
      <c r="H28" s="162"/>
      <c r="I28" s="162"/>
    </row>
    <row r="29" spans="1:9" ht="21" customHeight="1">
      <c r="B29" s="12" t="s">
        <v>174</v>
      </c>
      <c r="C29" s="219"/>
      <c r="D29" s="220"/>
      <c r="E29" s="140" t="s">
        <v>176</v>
      </c>
      <c r="H29" s="162"/>
      <c r="I29" s="162"/>
    </row>
    <row r="30" spans="1:9" ht="21" customHeight="1">
      <c r="B30" s="143" t="s">
        <v>175</v>
      </c>
      <c r="C30" s="221"/>
      <c r="D30" s="214"/>
      <c r="E30" s="215"/>
      <c r="F30" s="141"/>
      <c r="H30" s="162"/>
      <c r="I30" s="162"/>
    </row>
    <row r="31" spans="1:9" ht="27.75" customHeight="1">
      <c r="B31" s="128"/>
      <c r="C31" s="128"/>
      <c r="D31" s="209" t="s">
        <v>835</v>
      </c>
      <c r="E31" s="209"/>
      <c r="H31" s="162" t="b">
        <v>0</v>
      </c>
      <c r="I31" s="162" t="b">
        <v>0</v>
      </c>
    </row>
    <row r="32" spans="1:9" ht="21" customHeight="1">
      <c r="A32" s="1" t="s">
        <v>370</v>
      </c>
      <c r="B32" s="12" t="s">
        <v>171</v>
      </c>
      <c r="C32" s="213"/>
      <c r="D32" s="214"/>
      <c r="E32" s="215"/>
      <c r="H32" s="162"/>
      <c r="I32" s="162"/>
    </row>
    <row r="33" spans="2:9" ht="21" customHeight="1">
      <c r="B33" s="12" t="s">
        <v>172</v>
      </c>
      <c r="C33" s="213"/>
      <c r="D33" s="214"/>
      <c r="E33" s="215"/>
      <c r="H33" s="162"/>
      <c r="I33" s="162"/>
    </row>
    <row r="34" spans="2:9" ht="21" customHeight="1">
      <c r="B34" s="12" t="s">
        <v>173</v>
      </c>
      <c r="C34" s="213"/>
      <c r="D34" s="214"/>
      <c r="E34" s="215"/>
      <c r="H34" s="162"/>
      <c r="I34" s="162"/>
    </row>
    <row r="35" spans="2:9" ht="21" customHeight="1">
      <c r="B35" s="12" t="s">
        <v>174</v>
      </c>
      <c r="C35" s="219"/>
      <c r="D35" s="220"/>
      <c r="E35" s="140" t="s">
        <v>176</v>
      </c>
      <c r="H35" s="162"/>
      <c r="I35" s="162"/>
    </row>
    <row r="36" spans="2:9" ht="21" customHeight="1">
      <c r="B36" s="12" t="s">
        <v>175</v>
      </c>
      <c r="C36" s="213"/>
      <c r="D36" s="214"/>
      <c r="E36" s="215"/>
      <c r="H36" s="162"/>
      <c r="I36" s="162"/>
    </row>
    <row r="37" spans="2:9" ht="21" customHeight="1">
      <c r="B37" s="188"/>
      <c r="C37" s="188"/>
      <c r="D37" s="188"/>
      <c r="E37" s="188"/>
    </row>
    <row r="38" spans="2:9" ht="21" hidden="1" customHeight="1">
      <c r="B38" s="188"/>
      <c r="C38" s="188"/>
      <c r="D38" s="188"/>
      <c r="E38" s="188"/>
    </row>
    <row r="39" spans="2:9" hidden="1"/>
    <row r="40" spans="2:9" hidden="1"/>
    <row r="41" spans="2:9" hidden="1"/>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L8" sqref="L8:S9"/>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1" width="9" style="1" customWidth="1"/>
    <col min="22" max="25" width="9" style="1" hidden="1" customWidth="1"/>
    <col min="26" max="16384" width="9" style="1"/>
  </cols>
  <sheetData>
    <row r="1" spans="2:26" ht="18.75" customHeight="1">
      <c r="Q1" s="196" t="s">
        <v>14</v>
      </c>
      <c r="R1" s="196"/>
      <c r="S1" s="196"/>
      <c r="T1" s="2"/>
      <c r="V1" s="162"/>
      <c r="W1" s="162"/>
      <c r="X1" s="162"/>
      <c r="Y1" s="162"/>
      <c r="Z1" s="162"/>
    </row>
    <row r="2" spans="2:26" ht="18.75" customHeight="1">
      <c r="B2" s="222" t="s">
        <v>15</v>
      </c>
      <c r="C2" s="222"/>
      <c r="D2" s="222"/>
      <c r="E2" s="222"/>
      <c r="F2" s="222"/>
      <c r="G2" s="222"/>
      <c r="H2" s="222"/>
      <c r="I2" s="222"/>
      <c r="J2" s="222"/>
      <c r="K2" s="222"/>
      <c r="L2" s="222"/>
      <c r="M2" s="222"/>
      <c r="N2" s="222"/>
      <c r="O2" s="222"/>
      <c r="P2" s="222"/>
      <c r="Q2" s="222"/>
      <c r="R2" s="222"/>
      <c r="S2" s="222"/>
      <c r="T2" s="2"/>
      <c r="V2" s="165" t="s">
        <v>20</v>
      </c>
      <c r="W2" s="162"/>
      <c r="X2" s="162"/>
      <c r="Y2" s="162"/>
      <c r="Z2" s="162"/>
    </row>
    <row r="3" spans="2:26">
      <c r="B3" s="30"/>
      <c r="C3" s="30"/>
      <c r="D3" s="30"/>
      <c r="E3" s="30"/>
      <c r="F3" s="30"/>
      <c r="G3" s="30"/>
      <c r="H3" s="30"/>
      <c r="I3" s="30"/>
      <c r="J3" s="30"/>
      <c r="K3" s="30"/>
      <c r="L3" s="226" t="s">
        <v>177</v>
      </c>
      <c r="M3" s="226"/>
      <c r="N3" s="226"/>
      <c r="O3" s="227"/>
      <c r="P3" s="227"/>
      <c r="Q3" s="227"/>
      <c r="R3" s="227"/>
      <c r="S3" s="227"/>
      <c r="T3" s="2"/>
      <c r="V3" s="166" t="s">
        <v>263</v>
      </c>
      <c r="W3" s="162"/>
      <c r="X3" s="162"/>
      <c r="Y3" s="162"/>
      <c r="Z3" s="162"/>
    </row>
    <row r="4" spans="2:26" ht="21.75" customHeight="1">
      <c r="C4" s="1" t="s">
        <v>22</v>
      </c>
      <c r="V4" s="167" t="s">
        <v>264</v>
      </c>
      <c r="W4" s="162"/>
      <c r="X4" s="162"/>
      <c r="Y4" s="162"/>
      <c r="Z4" s="162"/>
    </row>
    <row r="5" spans="2:26" ht="21.75" customHeight="1">
      <c r="C5" s="231" t="s">
        <v>180</v>
      </c>
      <c r="D5" s="231"/>
      <c r="E5" s="232" t="s">
        <v>181</v>
      </c>
      <c r="F5" s="233"/>
      <c r="G5" s="234" t="str">
        <f>LEFT(L5,2)</f>
        <v/>
      </c>
      <c r="H5" s="234"/>
      <c r="I5" s="232" t="s">
        <v>233</v>
      </c>
      <c r="J5" s="233"/>
      <c r="K5" s="233"/>
      <c r="L5" s="228"/>
      <c r="M5" s="229"/>
      <c r="N5" s="229"/>
      <c r="O5" s="229"/>
      <c r="P5" s="229"/>
      <c r="Q5" s="229"/>
      <c r="R5" s="229"/>
      <c r="S5" s="230"/>
      <c r="V5" s="168" t="s">
        <v>265</v>
      </c>
      <c r="W5" s="162"/>
      <c r="X5" s="162"/>
      <c r="Y5" s="162"/>
      <c r="Z5" s="162"/>
    </row>
    <row r="6" spans="2:26" ht="21.75" customHeight="1">
      <c r="C6" s="223" t="s">
        <v>957</v>
      </c>
      <c r="D6" s="224"/>
      <c r="E6" s="219"/>
      <c r="F6" s="225"/>
      <c r="G6" s="225"/>
      <c r="H6" s="41" t="s">
        <v>135</v>
      </c>
      <c r="I6" s="235" t="s">
        <v>958</v>
      </c>
      <c r="J6" s="236"/>
      <c r="K6" s="236"/>
      <c r="L6" s="237"/>
      <c r="M6" s="237"/>
      <c r="N6" s="237"/>
      <c r="O6" s="237"/>
      <c r="P6" s="237"/>
      <c r="Q6" s="237"/>
      <c r="R6" s="237"/>
      <c r="S6" s="238"/>
      <c r="T6" s="7"/>
      <c r="V6" s="168" t="s">
        <v>266</v>
      </c>
      <c r="W6" s="162"/>
      <c r="X6" s="162"/>
      <c r="Y6" s="162"/>
      <c r="Z6" s="162"/>
    </row>
    <row r="7" spans="2:26" ht="21.75" customHeight="1">
      <c r="C7" s="223" t="s">
        <v>23</v>
      </c>
      <c r="D7" s="224"/>
      <c r="E7" s="297"/>
      <c r="F7" s="298"/>
      <c r="G7" s="298"/>
      <c r="H7" s="41" t="s">
        <v>136</v>
      </c>
      <c r="I7" s="239" t="s">
        <v>137</v>
      </c>
      <c r="J7" s="240"/>
      <c r="K7" s="241"/>
      <c r="L7" s="9" t="s">
        <v>138</v>
      </c>
      <c r="M7" s="299"/>
      <c r="N7" s="299"/>
      <c r="O7" s="44" t="s">
        <v>139</v>
      </c>
      <c r="P7" s="299"/>
      <c r="Q7" s="299"/>
      <c r="R7" s="44" t="s">
        <v>140</v>
      </c>
      <c r="S7" s="41"/>
      <c r="T7" s="7"/>
      <c r="V7" s="168" t="s">
        <v>267</v>
      </c>
      <c r="W7" s="162"/>
      <c r="X7" s="162"/>
      <c r="Y7" s="162"/>
      <c r="Z7" s="162"/>
    </row>
    <row r="8" spans="2:26" ht="14.25" customHeight="1">
      <c r="C8" s="47"/>
      <c r="D8" s="69" t="s">
        <v>179</v>
      </c>
      <c r="E8" s="289"/>
      <c r="F8" s="290"/>
      <c r="G8" s="290"/>
      <c r="H8" s="291"/>
      <c r="I8" s="248" t="s">
        <v>128</v>
      </c>
      <c r="J8" s="249"/>
      <c r="K8" s="250"/>
      <c r="L8" s="254"/>
      <c r="M8" s="255"/>
      <c r="N8" s="255"/>
      <c r="O8" s="255"/>
      <c r="P8" s="255"/>
      <c r="Q8" s="255"/>
      <c r="R8" s="255"/>
      <c r="S8" s="256"/>
      <c r="T8" s="7"/>
      <c r="V8" s="168" t="s">
        <v>268</v>
      </c>
      <c r="W8" s="162"/>
      <c r="X8" s="162"/>
      <c r="Y8" s="162"/>
      <c r="Z8" s="162"/>
    </row>
    <row r="9" spans="2:26" ht="21.75" customHeight="1">
      <c r="C9" s="293" t="s">
        <v>25</v>
      </c>
      <c r="D9" s="70" t="s">
        <v>178</v>
      </c>
      <c r="E9" s="260"/>
      <c r="F9" s="261"/>
      <c r="G9" s="261"/>
      <c r="H9" s="262"/>
      <c r="I9" s="251"/>
      <c r="J9" s="252"/>
      <c r="K9" s="253"/>
      <c r="L9" s="257"/>
      <c r="M9" s="258"/>
      <c r="N9" s="258"/>
      <c r="O9" s="258"/>
      <c r="P9" s="258"/>
      <c r="Q9" s="258"/>
      <c r="R9" s="258"/>
      <c r="S9" s="259"/>
      <c r="T9" s="7"/>
      <c r="V9" s="169" t="s">
        <v>269</v>
      </c>
      <c r="W9" s="162"/>
      <c r="X9" s="162"/>
      <c r="Y9" s="162"/>
      <c r="Z9" s="162"/>
    </row>
    <row r="10" spans="2:26" ht="21.75" customHeight="1">
      <c r="C10" s="293"/>
      <c r="D10" s="10" t="s">
        <v>26</v>
      </c>
      <c r="E10" s="45" t="s">
        <v>230</v>
      </c>
      <c r="F10" s="120"/>
      <c r="G10" s="46" t="s">
        <v>231</v>
      </c>
      <c r="H10" s="263"/>
      <c r="I10" s="263"/>
      <c r="J10" s="264" t="s">
        <v>232</v>
      </c>
      <c r="K10" s="264"/>
      <c r="L10" s="264"/>
      <c r="M10" s="264"/>
      <c r="N10" s="264"/>
      <c r="O10" s="264"/>
      <c r="P10" s="264"/>
      <c r="Q10" s="264"/>
      <c r="R10" s="264"/>
      <c r="S10" s="39"/>
      <c r="T10" s="7"/>
      <c r="V10" s="166" t="s">
        <v>270</v>
      </c>
      <c r="W10" s="162"/>
      <c r="X10" s="162"/>
      <c r="Y10" s="162"/>
      <c r="Z10" s="162"/>
    </row>
    <row r="11" spans="2:26" ht="21.75" customHeight="1">
      <c r="C11" s="293"/>
      <c r="D11" s="11"/>
      <c r="E11" s="260"/>
      <c r="F11" s="261"/>
      <c r="G11" s="261"/>
      <c r="H11" s="261"/>
      <c r="I11" s="261"/>
      <c r="J11" s="261"/>
      <c r="K11" s="261"/>
      <c r="L11" s="261"/>
      <c r="M11" s="261"/>
      <c r="N11" s="261"/>
      <c r="O11" s="261"/>
      <c r="P11" s="261"/>
      <c r="Q11" s="261"/>
      <c r="R11" s="261"/>
      <c r="S11" s="259"/>
      <c r="T11" s="7"/>
      <c r="V11" s="168" t="s">
        <v>271</v>
      </c>
      <c r="W11" s="162"/>
      <c r="X11" s="162"/>
      <c r="Y11" s="162"/>
      <c r="Z11" s="162"/>
    </row>
    <row r="12" spans="2:26" ht="21.75" customHeight="1">
      <c r="C12" s="293"/>
      <c r="D12" s="12" t="s">
        <v>27</v>
      </c>
      <c r="E12" s="228"/>
      <c r="F12" s="229"/>
      <c r="G12" s="229"/>
      <c r="H12" s="230"/>
      <c r="I12" s="265" t="s">
        <v>961</v>
      </c>
      <c r="J12" s="264"/>
      <c r="K12" s="266"/>
      <c r="L12" s="245"/>
      <c r="M12" s="246"/>
      <c r="N12" s="246"/>
      <c r="O12" s="246"/>
      <c r="P12" s="246"/>
      <c r="Q12" s="246"/>
      <c r="R12" s="246"/>
      <c r="S12" s="247"/>
      <c r="T12" s="7"/>
      <c r="V12" s="167" t="s">
        <v>272</v>
      </c>
      <c r="W12" s="162"/>
      <c r="X12" s="162"/>
      <c r="Y12" s="162"/>
      <c r="Z12" s="162"/>
    </row>
    <row r="13" spans="2:26" ht="21.75" customHeight="1">
      <c r="C13" s="294"/>
      <c r="D13" s="12" t="s">
        <v>963</v>
      </c>
      <c r="E13" s="228"/>
      <c r="F13" s="229"/>
      <c r="G13" s="229"/>
      <c r="H13" s="230"/>
      <c r="I13" s="239" t="s">
        <v>962</v>
      </c>
      <c r="J13" s="240"/>
      <c r="K13" s="241"/>
      <c r="L13" s="242"/>
      <c r="M13" s="243"/>
      <c r="N13" s="243"/>
      <c r="O13" s="243"/>
      <c r="P13" s="243"/>
      <c r="Q13" s="243"/>
      <c r="R13" s="243"/>
      <c r="S13" s="244"/>
      <c r="T13" s="7"/>
      <c r="V13" s="166" t="s">
        <v>273</v>
      </c>
      <c r="W13" s="162"/>
      <c r="X13" s="162"/>
      <c r="Y13" s="162"/>
      <c r="Z13" s="162"/>
    </row>
    <row r="14" spans="2:26" ht="21.75" customHeight="1">
      <c r="C14" s="295" t="s">
        <v>982</v>
      </c>
      <c r="D14" s="295"/>
      <c r="E14" s="295"/>
      <c r="F14" s="295"/>
      <c r="G14" s="295"/>
      <c r="H14" s="295"/>
      <c r="I14" s="295"/>
      <c r="J14" s="295"/>
      <c r="K14" s="295"/>
      <c r="L14" s="295"/>
      <c r="M14" s="295"/>
      <c r="N14" s="295"/>
      <c r="O14" s="295"/>
      <c r="P14" s="295"/>
      <c r="Q14" s="295"/>
      <c r="R14" s="295"/>
      <c r="S14" s="295"/>
      <c r="T14" s="13"/>
      <c r="V14" s="168" t="s">
        <v>274</v>
      </c>
      <c r="W14" s="162"/>
      <c r="X14" s="162"/>
      <c r="Y14" s="162"/>
      <c r="Z14" s="162"/>
    </row>
    <row r="15" spans="2:26" ht="21.75" customHeight="1">
      <c r="C15" s="292" t="s">
        <v>839</v>
      </c>
      <c r="D15" s="292"/>
      <c r="E15" s="292"/>
      <c r="F15" s="292"/>
      <c r="G15" s="292"/>
      <c r="H15" s="292"/>
      <c r="I15" s="292"/>
      <c r="J15" s="292"/>
      <c r="K15" s="292"/>
      <c r="L15" s="292"/>
      <c r="M15" s="292"/>
      <c r="N15" s="292"/>
      <c r="O15" s="292"/>
      <c r="P15" s="292"/>
      <c r="Q15" s="292"/>
      <c r="R15" s="292"/>
      <c r="S15" s="292"/>
      <c r="T15" s="13"/>
      <c r="V15" s="168" t="s">
        <v>275</v>
      </c>
      <c r="W15" s="162"/>
      <c r="X15" s="162"/>
      <c r="Y15" s="162"/>
      <c r="Z15" s="162"/>
    </row>
    <row r="16" spans="2:26" ht="21.75" customHeight="1">
      <c r="C16" s="292" t="s">
        <v>840</v>
      </c>
      <c r="D16" s="292"/>
      <c r="E16" s="292"/>
      <c r="F16" s="292"/>
      <c r="G16" s="292"/>
      <c r="H16" s="292"/>
      <c r="I16" s="292"/>
      <c r="J16" s="292"/>
      <c r="K16" s="292"/>
      <c r="L16" s="292"/>
      <c r="M16" s="292"/>
      <c r="N16" s="292"/>
      <c r="O16" s="292"/>
      <c r="P16" s="292"/>
      <c r="Q16" s="292"/>
      <c r="R16" s="292"/>
      <c r="S16" s="292"/>
      <c r="T16" s="13"/>
      <c r="V16" s="168" t="s">
        <v>276</v>
      </c>
      <c r="W16" s="162"/>
      <c r="X16" s="162"/>
      <c r="Y16" s="162"/>
      <c r="Z16" s="162"/>
    </row>
    <row r="17" spans="1:26" ht="21.75" customHeight="1">
      <c r="C17" s="292" t="s">
        <v>841</v>
      </c>
      <c r="D17" s="292"/>
      <c r="E17" s="292"/>
      <c r="F17" s="292"/>
      <c r="G17" s="292"/>
      <c r="H17" s="292"/>
      <c r="I17" s="292"/>
      <c r="J17" s="292"/>
      <c r="K17" s="292"/>
      <c r="L17" s="292"/>
      <c r="M17" s="292"/>
      <c r="N17" s="292"/>
      <c r="O17" s="292"/>
      <c r="P17" s="292"/>
      <c r="Q17" s="292"/>
      <c r="R17" s="292"/>
      <c r="S17" s="292"/>
      <c r="T17" s="13"/>
      <c r="V17" s="168" t="s">
        <v>277</v>
      </c>
      <c r="W17" s="162"/>
      <c r="X17" s="162"/>
      <c r="Y17" s="162"/>
      <c r="Z17" s="162"/>
    </row>
    <row r="18" spans="1:26" ht="21.75" customHeight="1">
      <c r="C18" s="292" t="s">
        <v>959</v>
      </c>
      <c r="D18" s="292"/>
      <c r="E18" s="292"/>
      <c r="F18" s="292"/>
      <c r="G18" s="292"/>
      <c r="H18" s="292"/>
      <c r="I18" s="292"/>
      <c r="J18" s="292"/>
      <c r="K18" s="292"/>
      <c r="L18" s="292"/>
      <c r="M18" s="292"/>
      <c r="N18" s="292"/>
      <c r="O18" s="292"/>
      <c r="P18" s="292"/>
      <c r="Q18" s="292"/>
      <c r="R18" s="292"/>
      <c r="S18" s="292"/>
      <c r="T18" s="13"/>
      <c r="V18" s="168" t="s">
        <v>278</v>
      </c>
      <c r="W18" s="162"/>
      <c r="X18" s="162"/>
      <c r="Y18" s="162"/>
      <c r="Z18" s="162"/>
    </row>
    <row r="19" spans="1:26" ht="21.75" customHeight="1">
      <c r="C19" s="292" t="s">
        <v>960</v>
      </c>
      <c r="D19" s="292"/>
      <c r="E19" s="292"/>
      <c r="F19" s="292"/>
      <c r="G19" s="292"/>
      <c r="H19" s="292"/>
      <c r="I19" s="292"/>
      <c r="J19" s="292"/>
      <c r="K19" s="292"/>
      <c r="L19" s="292"/>
      <c r="M19" s="292"/>
      <c r="N19" s="292"/>
      <c r="O19" s="292"/>
      <c r="P19" s="292"/>
      <c r="Q19" s="292"/>
      <c r="R19" s="292"/>
      <c r="S19" s="292"/>
      <c r="T19" s="13"/>
      <c r="V19" s="168" t="s">
        <v>279</v>
      </c>
      <c r="W19" s="162"/>
      <c r="X19" s="162"/>
      <c r="Y19" s="162"/>
      <c r="Z19" s="162"/>
    </row>
    <row r="20" spans="1:26" ht="21.75" customHeight="1">
      <c r="C20" s="193" t="s">
        <v>842</v>
      </c>
      <c r="D20" s="193"/>
      <c r="E20" s="193"/>
      <c r="F20" s="193"/>
      <c r="G20" s="193"/>
      <c r="H20" s="193"/>
      <c r="I20" s="193"/>
      <c r="J20" s="193"/>
      <c r="K20" s="193"/>
      <c r="L20" s="193"/>
      <c r="M20" s="193"/>
      <c r="N20" s="193"/>
      <c r="O20" s="193"/>
      <c r="P20" s="193"/>
      <c r="Q20" s="193"/>
      <c r="R20" s="193"/>
      <c r="S20" s="193"/>
      <c r="T20" s="14"/>
      <c r="V20" s="168" t="s">
        <v>280</v>
      </c>
      <c r="W20" s="162"/>
      <c r="X20" s="162"/>
      <c r="Y20" s="162"/>
      <c r="Z20" s="162"/>
    </row>
    <row r="21" spans="1:26" ht="21.75" customHeight="1">
      <c r="C21" s="193" t="s">
        <v>843</v>
      </c>
      <c r="D21" s="193"/>
      <c r="E21" s="193"/>
      <c r="F21" s="193"/>
      <c r="G21" s="193"/>
      <c r="H21" s="193"/>
      <c r="I21" s="193"/>
      <c r="J21" s="193"/>
      <c r="K21" s="193"/>
      <c r="L21" s="193"/>
      <c r="M21" s="193"/>
      <c r="N21" s="193"/>
      <c r="O21" s="193"/>
      <c r="P21" s="193"/>
      <c r="Q21" s="193"/>
      <c r="R21" s="193"/>
      <c r="S21" s="193"/>
      <c r="T21" s="33"/>
      <c r="V21" s="168" t="s">
        <v>281</v>
      </c>
      <c r="W21" s="162"/>
      <c r="X21" s="162"/>
      <c r="Y21" s="162"/>
      <c r="Z21" s="162"/>
    </row>
    <row r="22" spans="1:26" ht="21.75" customHeight="1">
      <c r="B22" s="193" t="s">
        <v>981</v>
      </c>
      <c r="C22" s="191"/>
      <c r="D22" s="191"/>
      <c r="E22" s="191"/>
      <c r="F22" s="296"/>
      <c r="G22" s="296"/>
      <c r="H22" s="296"/>
      <c r="I22" s="296"/>
      <c r="J22" s="296"/>
      <c r="K22" s="296"/>
      <c r="L22" s="296"/>
      <c r="M22" s="296"/>
      <c r="N22" s="296"/>
      <c r="O22" s="296"/>
      <c r="P22" s="296"/>
      <c r="Q22" s="296"/>
      <c r="R22" s="296"/>
      <c r="S22" s="296"/>
      <c r="T22" s="33"/>
      <c r="V22" s="168" t="s">
        <v>282</v>
      </c>
      <c r="W22" s="162"/>
      <c r="X22" s="162"/>
      <c r="Y22" s="162"/>
      <c r="Z22" s="162"/>
    </row>
    <row r="23" spans="1:26" ht="21.75" customHeight="1">
      <c r="C23" s="193" t="s">
        <v>844</v>
      </c>
      <c r="D23" s="193"/>
      <c r="E23" s="193"/>
      <c r="F23" s="193"/>
      <c r="G23" s="193"/>
      <c r="H23" s="193"/>
      <c r="I23" s="193"/>
      <c r="J23" s="193"/>
      <c r="K23" s="193"/>
      <c r="L23" s="193"/>
      <c r="M23" s="193"/>
      <c r="N23" s="193"/>
      <c r="O23" s="193"/>
      <c r="P23" s="193"/>
      <c r="Q23" s="193"/>
      <c r="R23" s="193"/>
      <c r="S23" s="193"/>
      <c r="T23" s="33"/>
      <c r="V23" s="168" t="s">
        <v>283</v>
      </c>
      <c r="W23" s="162"/>
      <c r="X23" s="162"/>
      <c r="Y23" s="162"/>
      <c r="Z23" s="162"/>
    </row>
    <row r="24" spans="1:26" ht="21.75" customHeight="1">
      <c r="C24" s="193" t="s">
        <v>845</v>
      </c>
      <c r="D24" s="193"/>
      <c r="E24" s="193"/>
      <c r="F24" s="193"/>
      <c r="G24" s="193"/>
      <c r="H24" s="193"/>
      <c r="I24" s="193"/>
      <c r="J24" s="193"/>
      <c r="K24" s="193"/>
      <c r="L24" s="193"/>
      <c r="M24" s="193"/>
      <c r="N24" s="193"/>
      <c r="O24" s="193"/>
      <c r="P24" s="193"/>
      <c r="Q24" s="193"/>
      <c r="R24" s="193"/>
      <c r="S24" s="193"/>
      <c r="T24" s="15"/>
      <c r="V24" s="168" t="s">
        <v>284</v>
      </c>
      <c r="W24" s="162"/>
      <c r="X24" s="162"/>
      <c r="Y24" s="162"/>
      <c r="Z24" s="162"/>
    </row>
    <row r="25" spans="1:26" ht="4.5" customHeight="1">
      <c r="V25" s="168" t="s">
        <v>285</v>
      </c>
      <c r="W25" s="162"/>
      <c r="X25" s="162"/>
      <c r="Y25" s="162"/>
      <c r="Z25" s="162"/>
    </row>
    <row r="26" spans="1:26" ht="21.75" customHeight="1">
      <c r="A26" s="7"/>
      <c r="B26" s="7" t="s">
        <v>182</v>
      </c>
      <c r="C26" s="7"/>
      <c r="D26" s="7"/>
      <c r="E26" s="7"/>
      <c r="F26" s="7"/>
      <c r="G26" s="147" t="s">
        <v>837</v>
      </c>
      <c r="H26" s="7"/>
      <c r="I26" s="7"/>
      <c r="J26" s="7"/>
      <c r="K26" s="7"/>
      <c r="L26" s="7"/>
      <c r="M26" s="7"/>
      <c r="N26" s="7"/>
      <c r="O26" s="7"/>
      <c r="P26" s="7"/>
      <c r="Q26" s="7"/>
      <c r="R26" s="7"/>
      <c r="S26" s="7"/>
      <c r="T26" s="7"/>
      <c r="V26" s="168" t="s">
        <v>286</v>
      </c>
      <c r="W26" s="162"/>
      <c r="X26" s="162"/>
      <c r="Y26" s="170" t="s">
        <v>371</v>
      </c>
      <c r="Z26" s="162"/>
    </row>
    <row r="27" spans="1:26" ht="51.75" customHeight="1">
      <c r="A27" s="7"/>
      <c r="B27" s="7"/>
      <c r="C27" s="271" t="s">
        <v>183</v>
      </c>
      <c r="D27" s="272"/>
      <c r="E27" s="272"/>
      <c r="F27" s="272"/>
      <c r="G27" s="272"/>
      <c r="H27" s="272"/>
      <c r="I27" s="272"/>
      <c r="J27" s="272"/>
      <c r="K27" s="272"/>
      <c r="L27" s="272"/>
      <c r="M27" s="272"/>
      <c r="N27" s="270" t="s">
        <v>817</v>
      </c>
      <c r="O27" s="270"/>
      <c r="P27" s="270"/>
      <c r="Q27" s="270" t="s">
        <v>954</v>
      </c>
      <c r="R27" s="270"/>
      <c r="S27" s="270"/>
      <c r="T27" s="7"/>
      <c r="V27" s="168" t="s">
        <v>287</v>
      </c>
      <c r="W27" s="162"/>
      <c r="X27" s="162"/>
      <c r="Y27" s="170" t="b">
        <v>0</v>
      </c>
      <c r="Z27" s="162"/>
    </row>
    <row r="28" spans="1:26" ht="35.25" customHeight="1">
      <c r="C28" s="267" t="s">
        <v>838</v>
      </c>
      <c r="D28" s="268"/>
      <c r="E28" s="268"/>
      <c r="F28" s="268"/>
      <c r="G28" s="268"/>
      <c r="H28" s="268"/>
      <c r="I28" s="268"/>
      <c r="J28" s="268"/>
      <c r="K28" s="268"/>
      <c r="L28" s="268"/>
      <c r="M28" s="268"/>
      <c r="N28" s="268"/>
      <c r="O28" s="268"/>
      <c r="P28" s="268"/>
      <c r="Q28" s="268"/>
      <c r="R28" s="268"/>
      <c r="S28" s="269"/>
      <c r="V28" s="168" t="s">
        <v>288</v>
      </c>
      <c r="W28" s="162"/>
      <c r="X28" s="162"/>
      <c r="Y28" s="170" t="b">
        <v>0</v>
      </c>
      <c r="Z28" s="162"/>
    </row>
    <row r="29" spans="1:26" ht="21.75" customHeight="1">
      <c r="C29" s="273"/>
      <c r="D29" s="274"/>
      <c r="E29" s="274"/>
      <c r="F29" s="274"/>
      <c r="G29" s="274"/>
      <c r="H29" s="274"/>
      <c r="I29" s="274"/>
      <c r="J29" s="274"/>
      <c r="K29" s="274"/>
      <c r="L29" s="274"/>
      <c r="M29" s="274"/>
      <c r="N29" s="274"/>
      <c r="O29" s="274"/>
      <c r="P29" s="274"/>
      <c r="Q29" s="274"/>
      <c r="R29" s="274"/>
      <c r="S29" s="275"/>
      <c r="V29" s="168" t="s">
        <v>289</v>
      </c>
      <c r="W29" s="162"/>
      <c r="X29" s="162"/>
      <c r="Y29" s="162"/>
      <c r="Z29" s="162"/>
    </row>
    <row r="30" spans="1:26" ht="36.75" customHeight="1">
      <c r="B30" s="126"/>
      <c r="C30" s="276"/>
      <c r="D30" s="277"/>
      <c r="E30" s="277"/>
      <c r="F30" s="277"/>
      <c r="G30" s="277"/>
      <c r="H30" s="277"/>
      <c r="I30" s="277"/>
      <c r="J30" s="277"/>
      <c r="K30" s="277"/>
      <c r="L30" s="277"/>
      <c r="M30" s="277"/>
      <c r="N30" s="277"/>
      <c r="O30" s="277"/>
      <c r="P30" s="277"/>
      <c r="Q30" s="277"/>
      <c r="R30" s="277"/>
      <c r="S30" s="278"/>
      <c r="V30" s="168" t="s">
        <v>290</v>
      </c>
      <c r="W30" s="162"/>
      <c r="X30" s="162"/>
      <c r="Y30" s="162"/>
      <c r="Z30" s="162"/>
    </row>
    <row r="31" spans="1:26" ht="21.75" customHeight="1">
      <c r="C31" s="276"/>
      <c r="D31" s="277"/>
      <c r="E31" s="277"/>
      <c r="F31" s="277"/>
      <c r="G31" s="277"/>
      <c r="H31" s="277"/>
      <c r="I31" s="277"/>
      <c r="J31" s="277"/>
      <c r="K31" s="277"/>
      <c r="L31" s="277"/>
      <c r="M31" s="277"/>
      <c r="N31" s="277"/>
      <c r="O31" s="277"/>
      <c r="P31" s="277"/>
      <c r="Q31" s="277"/>
      <c r="R31" s="277"/>
      <c r="S31" s="278"/>
      <c r="V31" s="168" t="s">
        <v>291</v>
      </c>
      <c r="W31" s="162"/>
      <c r="X31" s="162"/>
      <c r="Y31" s="162"/>
      <c r="Z31" s="162"/>
    </row>
    <row r="32" spans="1:26" ht="42.75" customHeight="1">
      <c r="C32" s="279"/>
      <c r="D32" s="280"/>
      <c r="E32" s="280"/>
      <c r="F32" s="280"/>
      <c r="G32" s="280"/>
      <c r="H32" s="280"/>
      <c r="I32" s="280"/>
      <c r="J32" s="280"/>
      <c r="K32" s="280"/>
      <c r="L32" s="280"/>
      <c r="M32" s="280"/>
      <c r="N32" s="280"/>
      <c r="O32" s="280"/>
      <c r="P32" s="280"/>
      <c r="Q32" s="280"/>
      <c r="R32" s="280"/>
      <c r="S32" s="281"/>
      <c r="V32" s="168" t="s">
        <v>292</v>
      </c>
      <c r="W32" s="162"/>
      <c r="X32" s="162"/>
      <c r="Y32" s="162"/>
      <c r="Z32" s="162"/>
    </row>
    <row r="33" spans="1:26" ht="12" customHeight="1">
      <c r="C33" s="196"/>
      <c r="D33" s="196"/>
      <c r="E33" s="196"/>
      <c r="F33" s="196"/>
      <c r="G33" s="196"/>
      <c r="H33" s="196"/>
      <c r="I33" s="196"/>
      <c r="J33" s="196"/>
      <c r="K33" s="196"/>
      <c r="L33" s="196"/>
      <c r="M33" s="196"/>
      <c r="N33" s="196"/>
      <c r="O33" s="196"/>
      <c r="P33" s="196"/>
      <c r="Q33" s="196"/>
      <c r="R33" s="196"/>
      <c r="S33" s="196"/>
      <c r="V33" s="168" t="s">
        <v>293</v>
      </c>
      <c r="W33" s="162"/>
      <c r="X33" s="162"/>
      <c r="Y33" s="162"/>
      <c r="Z33" s="162"/>
    </row>
    <row r="34" spans="1:26" ht="18.75" customHeight="1">
      <c r="A34" s="7"/>
      <c r="B34" s="7" t="s">
        <v>184</v>
      </c>
      <c r="C34" s="7"/>
      <c r="D34" s="7"/>
      <c r="E34" s="7"/>
      <c r="F34" s="7"/>
      <c r="G34" s="7"/>
      <c r="H34" s="7"/>
      <c r="I34" s="7"/>
      <c r="J34" s="7"/>
      <c r="K34" s="7"/>
      <c r="L34" s="7"/>
      <c r="M34" s="7"/>
      <c r="N34" s="7"/>
      <c r="O34" s="7"/>
      <c r="P34" s="7"/>
      <c r="Q34" s="7"/>
      <c r="R34" s="7"/>
      <c r="S34" s="7"/>
      <c r="T34" s="7"/>
      <c r="V34" s="168" t="s">
        <v>294</v>
      </c>
      <c r="W34" s="162"/>
      <c r="X34" s="162"/>
      <c r="Y34" s="170" t="s">
        <v>372</v>
      </c>
      <c r="Z34" s="162"/>
    </row>
    <row r="35" spans="1:26" ht="27" customHeight="1">
      <c r="A35" s="7"/>
      <c r="B35" s="7"/>
      <c r="C35" s="282" t="s">
        <v>969</v>
      </c>
      <c r="D35" s="282"/>
      <c r="E35" s="282"/>
      <c r="F35" s="282"/>
      <c r="G35" s="282"/>
      <c r="H35" s="282"/>
      <c r="I35" s="282"/>
      <c r="J35" s="282"/>
      <c r="K35" s="282"/>
      <c r="L35" s="282"/>
      <c r="M35" s="282"/>
      <c r="N35" s="283" t="s">
        <v>185</v>
      </c>
      <c r="O35" s="284"/>
      <c r="P35" s="285"/>
      <c r="Q35" s="286" t="s">
        <v>186</v>
      </c>
      <c r="R35" s="287"/>
      <c r="S35" s="288"/>
      <c r="T35" s="7"/>
      <c r="V35" s="168" t="s">
        <v>295</v>
      </c>
      <c r="W35" s="162"/>
      <c r="X35" s="162"/>
      <c r="Y35" s="170" t="b">
        <v>0</v>
      </c>
      <c r="Z35" s="162"/>
    </row>
    <row r="36" spans="1:26" ht="18.75" customHeight="1">
      <c r="V36" s="168" t="s">
        <v>296</v>
      </c>
      <c r="W36" s="162"/>
      <c r="X36" s="162"/>
      <c r="Y36" s="170" t="b">
        <v>0</v>
      </c>
      <c r="Z36" s="162"/>
    </row>
    <row r="37" spans="1:26" ht="18.75" customHeight="1">
      <c r="V37" s="168" t="s">
        <v>297</v>
      </c>
      <c r="W37" s="162"/>
      <c r="X37" s="162"/>
      <c r="Y37" s="162"/>
      <c r="Z37" s="162"/>
    </row>
    <row r="38" spans="1:26" ht="18.75" customHeight="1">
      <c r="V38" s="168" t="s">
        <v>298</v>
      </c>
      <c r="W38" s="162"/>
      <c r="X38" s="162"/>
      <c r="Y38" s="162"/>
      <c r="Z38" s="162"/>
    </row>
    <row r="39" spans="1:26" ht="18.75" customHeight="1">
      <c r="V39" s="167" t="s">
        <v>299</v>
      </c>
      <c r="W39" s="162"/>
      <c r="X39" s="162"/>
      <c r="Y39" s="162"/>
      <c r="Z39" s="162"/>
    </row>
    <row r="40" spans="1:26" ht="18.75" customHeight="1">
      <c r="V40" s="166" t="s">
        <v>300</v>
      </c>
      <c r="W40" s="162"/>
      <c r="X40" s="162"/>
      <c r="Y40" s="162"/>
      <c r="Z40" s="162"/>
    </row>
    <row r="41" spans="1:26">
      <c r="V41" s="168" t="s">
        <v>301</v>
      </c>
      <c r="W41" s="162"/>
      <c r="X41" s="162"/>
      <c r="Y41" s="162"/>
      <c r="Z41" s="162"/>
    </row>
    <row r="42" spans="1:26">
      <c r="V42" s="168" t="s">
        <v>302</v>
      </c>
      <c r="W42" s="162"/>
      <c r="X42" s="162"/>
      <c r="Y42" s="162"/>
      <c r="Z42" s="162"/>
    </row>
    <row r="43" spans="1:26">
      <c r="V43" s="168" t="s">
        <v>303</v>
      </c>
      <c r="W43" s="162"/>
      <c r="X43" s="162"/>
      <c r="Y43" s="162"/>
      <c r="Z43" s="162"/>
    </row>
    <row r="44" spans="1:26">
      <c r="V44" s="168" t="s">
        <v>304</v>
      </c>
      <c r="W44" s="162"/>
      <c r="X44" s="162"/>
      <c r="Y44" s="162"/>
      <c r="Z44" s="162"/>
    </row>
    <row r="45" spans="1:26">
      <c r="V45" s="168" t="s">
        <v>305</v>
      </c>
      <c r="W45" s="162"/>
      <c r="X45" s="162"/>
      <c r="Y45" s="162"/>
      <c r="Z45" s="162"/>
    </row>
    <row r="46" spans="1:26">
      <c r="V46" s="168" t="s">
        <v>306</v>
      </c>
      <c r="W46" s="162"/>
      <c r="X46" s="162"/>
      <c r="Y46" s="162"/>
      <c r="Z46" s="162"/>
    </row>
    <row r="47" spans="1:26">
      <c r="V47" s="168" t="s">
        <v>307</v>
      </c>
      <c r="W47" s="162"/>
      <c r="X47" s="162"/>
      <c r="Y47" s="162"/>
      <c r="Z47" s="162"/>
    </row>
    <row r="48" spans="1:26">
      <c r="V48" s="168" t="s">
        <v>308</v>
      </c>
      <c r="W48" s="162"/>
      <c r="X48" s="162"/>
      <c r="Y48" s="162"/>
      <c r="Z48" s="162"/>
    </row>
    <row r="49" spans="22:26">
      <c r="V49" s="168" t="s">
        <v>309</v>
      </c>
      <c r="W49" s="162"/>
      <c r="X49" s="162"/>
      <c r="Y49" s="162"/>
      <c r="Z49" s="162"/>
    </row>
    <row r="50" spans="22:26">
      <c r="V50" s="168" t="s">
        <v>310</v>
      </c>
      <c r="W50" s="162"/>
      <c r="X50" s="162"/>
      <c r="Y50" s="162"/>
      <c r="Z50" s="162"/>
    </row>
    <row r="51" spans="22:26">
      <c r="V51" s="167" t="s">
        <v>311</v>
      </c>
      <c r="W51" s="162"/>
      <c r="X51" s="162"/>
      <c r="Y51" s="162"/>
      <c r="Z51" s="162"/>
    </row>
    <row r="52" spans="22:26">
      <c r="V52" s="166" t="s">
        <v>312</v>
      </c>
      <c r="W52" s="162"/>
      <c r="X52" s="162"/>
      <c r="Y52" s="162"/>
      <c r="Z52" s="162"/>
    </row>
    <row r="53" spans="22:26">
      <c r="V53" s="168" t="s">
        <v>313</v>
      </c>
      <c r="W53" s="162"/>
      <c r="X53" s="162"/>
      <c r="Y53" s="162"/>
      <c r="Z53" s="162"/>
    </row>
    <row r="54" spans="22:26">
      <c r="V54" s="168" t="s">
        <v>314</v>
      </c>
      <c r="W54" s="162"/>
      <c r="X54" s="162"/>
      <c r="Y54" s="162"/>
      <c r="Z54" s="162"/>
    </row>
    <row r="55" spans="22:26">
      <c r="V55" s="168" t="s">
        <v>315</v>
      </c>
      <c r="W55" s="162"/>
      <c r="X55" s="162"/>
      <c r="Y55" s="162"/>
      <c r="Z55" s="162"/>
    </row>
    <row r="56" spans="22:26">
      <c r="V56" s="168" t="s">
        <v>316</v>
      </c>
      <c r="W56" s="162"/>
      <c r="X56" s="162"/>
      <c r="Y56" s="162"/>
      <c r="Z56" s="162"/>
    </row>
    <row r="57" spans="22:26">
      <c r="V57" s="167" t="s">
        <v>317</v>
      </c>
      <c r="W57" s="162"/>
      <c r="X57" s="162"/>
      <c r="Y57" s="162"/>
      <c r="Z57" s="162"/>
    </row>
    <row r="58" spans="22:26">
      <c r="V58" s="166" t="s">
        <v>318</v>
      </c>
      <c r="W58" s="162"/>
      <c r="X58" s="162"/>
      <c r="Y58" s="162"/>
      <c r="Z58" s="162"/>
    </row>
    <row r="59" spans="22:26">
      <c r="V59" s="168" t="s">
        <v>319</v>
      </c>
      <c r="W59" s="162"/>
      <c r="X59" s="162"/>
      <c r="Y59" s="162"/>
      <c r="Z59" s="162"/>
    </row>
    <row r="60" spans="22:26">
      <c r="V60" s="167" t="s">
        <v>320</v>
      </c>
      <c r="W60" s="162"/>
      <c r="X60" s="162"/>
      <c r="Y60" s="162"/>
      <c r="Z60" s="162"/>
    </row>
    <row r="61" spans="22:26">
      <c r="V61" s="166" t="s">
        <v>321</v>
      </c>
      <c r="W61" s="162"/>
      <c r="X61" s="162"/>
      <c r="Y61" s="162"/>
      <c r="Z61" s="162"/>
    </row>
    <row r="62" spans="22:26">
      <c r="V62" s="168" t="s">
        <v>322</v>
      </c>
      <c r="W62" s="162"/>
      <c r="X62" s="162"/>
      <c r="Y62" s="162"/>
      <c r="Z62" s="162"/>
    </row>
    <row r="63" spans="22:26">
      <c r="V63" s="168" t="s">
        <v>323</v>
      </c>
      <c r="W63" s="162"/>
      <c r="X63" s="162"/>
      <c r="Y63" s="162"/>
      <c r="Z63" s="162"/>
    </row>
    <row r="64" spans="22:26">
      <c r="V64" s="167" t="s">
        <v>324</v>
      </c>
      <c r="W64" s="162"/>
      <c r="X64" s="162"/>
      <c r="Y64" s="162"/>
      <c r="Z64" s="162"/>
    </row>
    <row r="65" spans="22:26">
      <c r="V65" s="168" t="s">
        <v>325</v>
      </c>
      <c r="W65" s="162"/>
      <c r="X65" s="162"/>
      <c r="Y65" s="162"/>
      <c r="Z65" s="162"/>
    </row>
    <row r="66" spans="22:26">
      <c r="V66" s="168" t="s">
        <v>326</v>
      </c>
      <c r="W66" s="162"/>
      <c r="X66" s="162"/>
      <c r="Y66" s="162"/>
      <c r="Z66" s="162"/>
    </row>
    <row r="67" spans="22:26">
      <c r="V67" s="168" t="s">
        <v>327</v>
      </c>
      <c r="W67" s="162"/>
      <c r="X67" s="162"/>
      <c r="Y67" s="162"/>
      <c r="Z67" s="162"/>
    </row>
    <row r="68" spans="22:26">
      <c r="V68" s="166" t="s">
        <v>328</v>
      </c>
      <c r="W68" s="162"/>
      <c r="X68" s="162"/>
      <c r="Y68" s="162"/>
      <c r="Z68" s="162"/>
    </row>
    <row r="69" spans="22:26">
      <c r="V69" s="168" t="s">
        <v>329</v>
      </c>
      <c r="W69" s="162"/>
      <c r="X69" s="162"/>
      <c r="Y69" s="162"/>
      <c r="Z69" s="162"/>
    </row>
    <row r="70" spans="22:26">
      <c r="V70" s="167" t="s">
        <v>330</v>
      </c>
      <c r="W70" s="162"/>
      <c r="X70" s="162"/>
      <c r="Y70" s="162"/>
      <c r="Z70" s="162"/>
    </row>
    <row r="71" spans="22:26">
      <c r="V71" s="168" t="s">
        <v>331</v>
      </c>
      <c r="W71" s="162"/>
      <c r="X71" s="162"/>
      <c r="Y71" s="162"/>
      <c r="Z71" s="162"/>
    </row>
    <row r="72" spans="22:26">
      <c r="V72" s="168" t="s">
        <v>332</v>
      </c>
      <c r="W72" s="162"/>
      <c r="X72" s="162"/>
      <c r="Y72" s="162"/>
      <c r="Z72" s="162"/>
    </row>
    <row r="73" spans="22:26">
      <c r="V73" s="166" t="s">
        <v>333</v>
      </c>
      <c r="W73" s="162"/>
      <c r="X73" s="162"/>
      <c r="Y73" s="162"/>
      <c r="Z73" s="162"/>
    </row>
    <row r="74" spans="22:26">
      <c r="V74" s="168" t="s">
        <v>334</v>
      </c>
      <c r="W74" s="162"/>
      <c r="X74" s="162"/>
      <c r="Y74" s="162"/>
      <c r="Z74" s="162"/>
    </row>
    <row r="75" spans="22:26">
      <c r="V75" s="167" t="s">
        <v>335</v>
      </c>
      <c r="W75" s="162"/>
      <c r="X75" s="162"/>
      <c r="Y75" s="162"/>
      <c r="Z75" s="162"/>
    </row>
    <row r="76" spans="22:26">
      <c r="V76" s="168" t="s">
        <v>336</v>
      </c>
      <c r="W76" s="162"/>
      <c r="X76" s="162"/>
      <c r="Y76" s="162"/>
      <c r="Z76" s="162"/>
    </row>
    <row r="77" spans="22:26">
      <c r="V77" s="168" t="s">
        <v>337</v>
      </c>
      <c r="W77" s="162"/>
      <c r="X77" s="162"/>
      <c r="Y77" s="162"/>
      <c r="Z77" s="162"/>
    </row>
    <row r="78" spans="22:26">
      <c r="V78" s="166" t="s">
        <v>338</v>
      </c>
      <c r="W78" s="162"/>
      <c r="X78" s="162"/>
      <c r="Y78" s="162"/>
      <c r="Z78" s="162"/>
    </row>
    <row r="79" spans="22:26">
      <c r="V79" s="168" t="s">
        <v>339</v>
      </c>
      <c r="W79" s="162"/>
      <c r="X79" s="162"/>
      <c r="Y79" s="162"/>
      <c r="Z79" s="162"/>
    </row>
    <row r="80" spans="22:26">
      <c r="V80" s="168" t="s">
        <v>340</v>
      </c>
      <c r="W80" s="162"/>
      <c r="X80" s="162"/>
      <c r="Y80" s="162"/>
      <c r="Z80" s="162"/>
    </row>
    <row r="81" spans="22:26">
      <c r="V81" s="168" t="s">
        <v>341</v>
      </c>
      <c r="W81" s="162"/>
      <c r="X81" s="162"/>
      <c r="Y81" s="162"/>
      <c r="Z81" s="162"/>
    </row>
    <row r="82" spans="22:26">
      <c r="V82" s="168" t="s">
        <v>342</v>
      </c>
      <c r="W82" s="162"/>
      <c r="X82" s="162"/>
      <c r="Y82" s="162"/>
      <c r="Z82" s="162"/>
    </row>
    <row r="83" spans="22:26">
      <c r="V83" s="168" t="s">
        <v>343</v>
      </c>
      <c r="W83" s="162"/>
      <c r="X83" s="162"/>
      <c r="Y83" s="162"/>
      <c r="Z83" s="162"/>
    </row>
    <row r="84" spans="22:26">
      <c r="V84" s="168" t="s">
        <v>344</v>
      </c>
      <c r="W84" s="162"/>
      <c r="X84" s="162"/>
      <c r="Y84" s="162"/>
      <c r="Z84" s="162"/>
    </row>
    <row r="85" spans="22:26">
      <c r="V85" s="168" t="s">
        <v>345</v>
      </c>
      <c r="W85" s="162"/>
      <c r="X85" s="162"/>
      <c r="Y85" s="162"/>
      <c r="Z85" s="162"/>
    </row>
    <row r="86" spans="22:26">
      <c r="V86" s="167" t="s">
        <v>346</v>
      </c>
      <c r="W86" s="162"/>
      <c r="X86" s="162"/>
      <c r="Y86" s="162"/>
      <c r="Z86" s="162"/>
    </row>
    <row r="87" spans="22:26">
      <c r="V87" s="167" t="s">
        <v>347</v>
      </c>
      <c r="W87" s="162"/>
      <c r="X87" s="162"/>
      <c r="Y87" s="162"/>
      <c r="Z87" s="162"/>
    </row>
    <row r="88" spans="22:26">
      <c r="V88" s="171" t="s">
        <v>348</v>
      </c>
      <c r="W88" s="162"/>
      <c r="X88" s="162"/>
      <c r="Y88" s="162"/>
      <c r="Z88" s="162"/>
    </row>
    <row r="89" spans="22:26">
      <c r="V89" s="171" t="s">
        <v>349</v>
      </c>
      <c r="W89" s="162"/>
      <c r="X89" s="162"/>
      <c r="Y89" s="162"/>
      <c r="Z89" s="162"/>
    </row>
    <row r="90" spans="22:26">
      <c r="V90" s="171" t="s">
        <v>350</v>
      </c>
      <c r="W90" s="162"/>
      <c r="X90" s="162"/>
      <c r="Y90" s="162"/>
      <c r="Z90" s="162"/>
    </row>
    <row r="91" spans="22:26">
      <c r="V91" s="171" t="s">
        <v>351</v>
      </c>
      <c r="W91" s="162"/>
      <c r="X91" s="162"/>
      <c r="Y91" s="162"/>
      <c r="Z91" s="162"/>
    </row>
    <row r="92" spans="22:26">
      <c r="V92" s="171" t="s">
        <v>352</v>
      </c>
      <c r="W92" s="162"/>
      <c r="X92" s="162"/>
      <c r="Y92" s="162"/>
      <c r="Z92" s="162"/>
    </row>
    <row r="93" spans="22:26">
      <c r="V93" s="171" t="s">
        <v>353</v>
      </c>
      <c r="W93" s="162"/>
      <c r="X93" s="162"/>
      <c r="Y93" s="162"/>
      <c r="Z93" s="162"/>
    </row>
    <row r="94" spans="22:26">
      <c r="V94" s="171" t="s">
        <v>354</v>
      </c>
      <c r="W94" s="162"/>
      <c r="X94" s="162"/>
      <c r="Y94" s="162"/>
      <c r="Z94" s="162"/>
    </row>
    <row r="95" spans="22:26">
      <c r="V95" s="171" t="s">
        <v>355</v>
      </c>
      <c r="W95" s="162"/>
      <c r="X95" s="162"/>
      <c r="Y95" s="162"/>
      <c r="Z95" s="162"/>
    </row>
    <row r="96" spans="22:26">
      <c r="V96" s="171" t="s">
        <v>356</v>
      </c>
      <c r="W96" s="162"/>
      <c r="X96" s="162"/>
      <c r="Y96" s="162"/>
      <c r="Z96" s="162"/>
    </row>
    <row r="97" spans="22:26">
      <c r="V97" s="171" t="s">
        <v>357</v>
      </c>
      <c r="W97" s="162"/>
      <c r="X97" s="162"/>
      <c r="Y97" s="162"/>
      <c r="Z97" s="162"/>
    </row>
    <row r="98" spans="22:26">
      <c r="V98" s="171" t="s">
        <v>358</v>
      </c>
      <c r="W98" s="162"/>
      <c r="X98" s="162"/>
      <c r="Y98" s="162"/>
      <c r="Z98" s="162"/>
    </row>
    <row r="99" spans="22:26">
      <c r="V99" s="171" t="s">
        <v>359</v>
      </c>
      <c r="W99" s="162"/>
      <c r="X99" s="162"/>
      <c r="Y99" s="162"/>
      <c r="Z99" s="162"/>
    </row>
    <row r="100" spans="22:26">
      <c r="V100" s="162"/>
      <c r="W100" s="162"/>
      <c r="X100" s="162"/>
      <c r="Y100" s="162"/>
      <c r="Z100" s="162"/>
    </row>
  </sheetData>
  <sheetProtection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31"/>
  <sheetViews>
    <sheetView showGridLines="0" workbookViewId="0">
      <selection activeCell="B3" sqref="B3"/>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16</v>
      </c>
    </row>
    <row r="3" spans="2:2" ht="126.75" customHeight="1">
      <c r="B3" s="121"/>
    </row>
    <row r="4" spans="2:2" ht="20.25" customHeight="1">
      <c r="B4" s="51" t="s">
        <v>132</v>
      </c>
    </row>
    <row r="5" spans="2:2" ht="127.5" customHeight="1">
      <c r="B5" s="121"/>
    </row>
    <row r="6" spans="2:2" ht="20.25" customHeight="1">
      <c r="B6" s="51" t="s">
        <v>133</v>
      </c>
    </row>
    <row r="7" spans="2:2" ht="126" customHeight="1">
      <c r="B7" s="121"/>
    </row>
    <row r="8" spans="2:2" ht="20.25" customHeight="1">
      <c r="B8" s="51" t="s">
        <v>134</v>
      </c>
    </row>
    <row r="9" spans="2:2" ht="151.5" customHeight="1">
      <c r="B9" s="121"/>
    </row>
    <row r="10" spans="2:2">
      <c r="B10" s="1" t="s">
        <v>17</v>
      </c>
    </row>
    <row r="11" spans="2:2">
      <c r="B11" s="1" t="s">
        <v>18</v>
      </c>
    </row>
    <row r="12" spans="2:2">
      <c r="B12" s="1" t="s">
        <v>187</v>
      </c>
    </row>
    <row r="22" spans="2:3" hidden="1">
      <c r="B22" s="188"/>
      <c r="C22" s="188"/>
    </row>
    <row r="23" spans="2:3" hidden="1"/>
    <row r="24" spans="2:3" hidden="1"/>
    <row r="25" spans="2:3" hidden="1"/>
    <row r="26" spans="2:3" hidden="1"/>
    <row r="27" spans="2:3" hidden="1"/>
    <row r="28" spans="2:3" hidden="1"/>
    <row r="29" spans="2:3" hidden="1"/>
    <row r="30" spans="2:3" hidden="1">
      <c r="B30" s="188"/>
      <c r="C30" s="188"/>
    </row>
    <row r="31" spans="2:3" hidden="1"/>
    <row r="32" spans="2:3"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sheetData>
  <sheetProtection sheet="1" objects="1" scenarios="1" formatCells="0" formatRows="0" selectLockedCells="1"/>
  <mergeCells count="2">
    <mergeCell ref="B30:C30"/>
    <mergeCell ref="B22:C2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5"/>
  <sheetViews>
    <sheetView showGridLines="0" topLeftCell="A19" zoomScaleNormal="100" workbookViewId="0">
      <selection activeCell="P26" sqref="P26:S26"/>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0" style="1" hidden="1" customWidth="1"/>
    <col min="22" max="22" width="47.625" hidden="1" customWidth="1"/>
    <col min="23" max="23" width="23.875" style="1" hidden="1" customWidth="1"/>
    <col min="24" max="24" width="0" style="1" hidden="1" customWidth="1"/>
    <col min="25" max="16384" width="9" style="1"/>
  </cols>
  <sheetData>
    <row r="1" spans="1:22" ht="18.75" customHeight="1">
      <c r="C1" s="1" t="s">
        <v>234</v>
      </c>
      <c r="Q1" s="196"/>
      <c r="R1" s="196"/>
      <c r="S1" s="196"/>
      <c r="T1" s="31"/>
    </row>
    <row r="2" spans="1:22" ht="18.75" customHeight="1">
      <c r="B2" s="222" t="s">
        <v>19</v>
      </c>
      <c r="C2" s="222"/>
      <c r="D2" s="222"/>
      <c r="E2" s="222"/>
      <c r="F2" s="222"/>
      <c r="G2" s="222"/>
      <c r="H2" s="222"/>
      <c r="I2" s="222"/>
      <c r="J2" s="222"/>
      <c r="K2" s="222"/>
      <c r="L2" s="222"/>
      <c r="M2" s="222"/>
      <c r="N2" s="222"/>
      <c r="O2" s="222"/>
      <c r="P2" s="222"/>
      <c r="Q2" s="222"/>
      <c r="R2" s="222"/>
      <c r="S2" s="222"/>
      <c r="T2" s="31"/>
      <c r="V2" s="4" t="s">
        <v>20</v>
      </c>
    </row>
    <row r="3" spans="1:22">
      <c r="B3" s="30"/>
      <c r="C3" s="30"/>
      <c r="D3" s="30"/>
      <c r="E3" s="30"/>
      <c r="F3" s="30"/>
      <c r="G3" s="30"/>
      <c r="H3" s="30"/>
      <c r="I3" s="30"/>
      <c r="J3" s="30"/>
      <c r="K3" s="30"/>
      <c r="L3" s="226" t="s">
        <v>177</v>
      </c>
      <c r="M3" s="226"/>
      <c r="N3" s="226"/>
      <c r="O3" s="227"/>
      <c r="P3" s="227"/>
      <c r="Q3" s="227"/>
      <c r="R3" s="227"/>
      <c r="S3" s="227"/>
      <c r="T3" s="31"/>
      <c r="V3" s="4" t="s">
        <v>21</v>
      </c>
    </row>
    <row r="4" spans="1:22">
      <c r="B4" s="30"/>
      <c r="C4" s="30"/>
      <c r="D4" s="30"/>
      <c r="E4" s="30"/>
      <c r="F4" s="30"/>
      <c r="G4" s="30"/>
      <c r="H4" s="30"/>
      <c r="I4" s="30"/>
      <c r="J4" s="30"/>
      <c r="K4" s="30"/>
      <c r="L4" s="306" t="s">
        <v>188</v>
      </c>
      <c r="M4" s="306"/>
      <c r="N4" s="306"/>
      <c r="O4" s="306"/>
      <c r="P4" s="306"/>
      <c r="Q4" s="306"/>
      <c r="R4" s="306"/>
      <c r="S4" s="306"/>
      <c r="T4" s="31"/>
      <c r="V4" s="8"/>
    </row>
    <row r="5" spans="1:22" ht="21.75" customHeight="1">
      <c r="A5" s="7"/>
      <c r="B5" s="16" t="s">
        <v>28</v>
      </c>
      <c r="C5" s="16"/>
      <c r="D5" s="16"/>
      <c r="E5" s="16"/>
      <c r="F5" s="16"/>
      <c r="G5" s="16"/>
      <c r="H5" s="16"/>
      <c r="I5" s="16"/>
      <c r="J5" s="16"/>
      <c r="K5" s="16"/>
      <c r="L5" s="16"/>
      <c r="M5" s="16"/>
      <c r="N5" s="16"/>
      <c r="O5" s="16"/>
      <c r="P5" s="16"/>
      <c r="Q5" s="16"/>
      <c r="R5" s="16"/>
      <c r="S5" s="16"/>
      <c r="T5" s="7"/>
      <c r="V5" s="8" t="s">
        <v>29</v>
      </c>
    </row>
    <row r="6" spans="1:22" ht="21.75" customHeight="1">
      <c r="A6" s="7"/>
      <c r="B6" s="16"/>
      <c r="C6" s="318" t="s">
        <v>193</v>
      </c>
      <c r="D6" s="319"/>
      <c r="E6" s="319"/>
      <c r="F6" s="319"/>
      <c r="G6" s="319"/>
      <c r="H6" s="319"/>
      <c r="I6" s="319"/>
      <c r="J6" s="319"/>
      <c r="K6" s="319"/>
      <c r="L6" s="319"/>
      <c r="M6" s="319"/>
      <c r="N6" s="319"/>
      <c r="O6" s="319"/>
      <c r="P6" s="319"/>
      <c r="Q6" s="319"/>
      <c r="R6" s="319"/>
      <c r="S6" s="320"/>
      <c r="T6" s="7"/>
      <c r="V6" s="17" t="s">
        <v>30</v>
      </c>
    </row>
    <row r="7" spans="1:22" ht="32.25" customHeight="1">
      <c r="C7" s="321"/>
      <c r="D7" s="322"/>
      <c r="E7" s="322"/>
      <c r="F7" s="322"/>
      <c r="G7" s="322"/>
      <c r="H7" s="322"/>
      <c r="I7" s="322"/>
      <c r="J7" s="322"/>
      <c r="K7" s="322"/>
      <c r="L7" s="322"/>
      <c r="M7" s="322"/>
      <c r="N7" s="322"/>
      <c r="O7" s="322"/>
      <c r="P7" s="322"/>
      <c r="Q7" s="322"/>
      <c r="R7" s="322"/>
      <c r="S7" s="323"/>
      <c r="V7" s="8" t="s">
        <v>31</v>
      </c>
    </row>
    <row r="8" spans="1:22" ht="21.75" customHeight="1">
      <c r="C8" s="324" t="s">
        <v>141</v>
      </c>
      <c r="D8" s="325"/>
      <c r="E8" s="325"/>
      <c r="F8" s="325"/>
      <c r="G8" s="325"/>
      <c r="H8" s="325"/>
      <c r="I8" s="325"/>
      <c r="J8" s="325"/>
      <c r="K8" s="325"/>
      <c r="L8" s="325"/>
      <c r="M8" s="325"/>
      <c r="N8" s="325"/>
      <c r="O8" s="325"/>
      <c r="P8" s="325"/>
      <c r="Q8" s="325"/>
      <c r="R8" s="325"/>
      <c r="S8" s="326"/>
      <c r="V8" s="8" t="s">
        <v>32</v>
      </c>
    </row>
    <row r="9" spans="1:22" ht="68.25" customHeight="1">
      <c r="C9" s="321"/>
      <c r="D9" s="322"/>
      <c r="E9" s="322"/>
      <c r="F9" s="322"/>
      <c r="G9" s="322"/>
      <c r="H9" s="322"/>
      <c r="I9" s="322"/>
      <c r="J9" s="322"/>
      <c r="K9" s="322"/>
      <c r="L9" s="322"/>
      <c r="M9" s="322"/>
      <c r="N9" s="322"/>
      <c r="O9" s="322"/>
      <c r="P9" s="322"/>
      <c r="Q9" s="322"/>
      <c r="R9" s="322"/>
      <c r="S9" s="323"/>
      <c r="V9" s="8" t="s">
        <v>33</v>
      </c>
    </row>
    <row r="10" spans="1:22" ht="43.5" customHeight="1">
      <c r="C10" s="327" t="s">
        <v>190</v>
      </c>
      <c r="D10" s="325"/>
      <c r="E10" s="325"/>
      <c r="F10" s="325"/>
      <c r="G10" s="325"/>
      <c r="H10" s="325"/>
      <c r="I10" s="325"/>
      <c r="J10" s="325"/>
      <c r="K10" s="325"/>
      <c r="L10" s="325"/>
      <c r="M10" s="325"/>
      <c r="N10" s="325"/>
      <c r="O10" s="325"/>
      <c r="P10" s="325"/>
      <c r="Q10" s="325"/>
      <c r="R10" s="325"/>
      <c r="S10" s="326"/>
      <c r="V10" s="8" t="s">
        <v>34</v>
      </c>
    </row>
    <row r="11" spans="1:22" ht="77.25" customHeight="1">
      <c r="C11" s="321"/>
      <c r="D11" s="322"/>
      <c r="E11" s="322"/>
      <c r="F11" s="322"/>
      <c r="G11" s="322"/>
      <c r="H11" s="322"/>
      <c r="I11" s="322"/>
      <c r="J11" s="322"/>
      <c r="K11" s="322"/>
      <c r="L11" s="322"/>
      <c r="M11" s="322"/>
      <c r="N11" s="322"/>
      <c r="O11" s="322"/>
      <c r="P11" s="322"/>
      <c r="Q11" s="322"/>
      <c r="R11" s="322"/>
      <c r="S11" s="323"/>
      <c r="V11" s="8" t="s">
        <v>35</v>
      </c>
    </row>
    <row r="12" spans="1:22" ht="34.5" customHeight="1">
      <c r="C12" s="327" t="s">
        <v>235</v>
      </c>
      <c r="D12" s="325"/>
      <c r="E12" s="325"/>
      <c r="F12" s="325"/>
      <c r="G12" s="325"/>
      <c r="H12" s="325"/>
      <c r="I12" s="325"/>
      <c r="J12" s="325"/>
      <c r="K12" s="325"/>
      <c r="L12" s="325"/>
      <c r="M12" s="325"/>
      <c r="N12" s="325"/>
      <c r="O12" s="325"/>
      <c r="P12" s="325"/>
      <c r="Q12" s="325"/>
      <c r="R12" s="325"/>
      <c r="S12" s="326"/>
      <c r="V12" s="8" t="s">
        <v>34</v>
      </c>
    </row>
    <row r="13" spans="1:22" ht="72.75" customHeight="1">
      <c r="C13" s="321"/>
      <c r="D13" s="322"/>
      <c r="E13" s="322"/>
      <c r="F13" s="322"/>
      <c r="G13" s="322"/>
      <c r="H13" s="322"/>
      <c r="I13" s="322"/>
      <c r="J13" s="322"/>
      <c r="K13" s="322"/>
      <c r="L13" s="322"/>
      <c r="M13" s="322"/>
      <c r="N13" s="322"/>
      <c r="O13" s="322"/>
      <c r="P13" s="322"/>
      <c r="Q13" s="322"/>
      <c r="R13" s="322"/>
      <c r="S13" s="323"/>
      <c r="V13" s="8" t="s">
        <v>35</v>
      </c>
    </row>
    <row r="14" spans="1:22" ht="21.75" customHeight="1">
      <c r="C14" s="324" t="s">
        <v>189</v>
      </c>
      <c r="D14" s="325"/>
      <c r="E14" s="325"/>
      <c r="F14" s="325"/>
      <c r="G14" s="325"/>
      <c r="H14" s="325"/>
      <c r="I14" s="325"/>
      <c r="J14" s="325"/>
      <c r="K14" s="325"/>
      <c r="L14" s="325"/>
      <c r="M14" s="325"/>
      <c r="N14" s="325"/>
      <c r="O14" s="325"/>
      <c r="P14" s="325"/>
      <c r="Q14" s="325"/>
      <c r="R14" s="325"/>
      <c r="S14" s="326"/>
      <c r="V14" s="8" t="s">
        <v>34</v>
      </c>
    </row>
    <row r="15" spans="1:22" ht="83.25" customHeight="1">
      <c r="C15" s="321"/>
      <c r="D15" s="322"/>
      <c r="E15" s="322"/>
      <c r="F15" s="322"/>
      <c r="G15" s="322"/>
      <c r="H15" s="322"/>
      <c r="I15" s="322"/>
      <c r="J15" s="322"/>
      <c r="K15" s="322"/>
      <c r="L15" s="322"/>
      <c r="M15" s="322"/>
      <c r="N15" s="322"/>
      <c r="O15" s="322"/>
      <c r="P15" s="322"/>
      <c r="Q15" s="322"/>
      <c r="R15" s="322"/>
      <c r="S15" s="323"/>
      <c r="V15" s="8" t="s">
        <v>35</v>
      </c>
    </row>
    <row r="16" spans="1:22" ht="18.75" customHeight="1">
      <c r="C16" s="328" t="s">
        <v>191</v>
      </c>
      <c r="D16" s="328"/>
      <c r="E16" s="328"/>
      <c r="F16" s="328"/>
      <c r="G16" s="328"/>
      <c r="H16" s="328"/>
      <c r="I16" s="328"/>
      <c r="J16" s="328"/>
      <c r="K16" s="328"/>
      <c r="L16" s="328"/>
      <c r="M16" s="328"/>
      <c r="N16" s="328"/>
      <c r="O16" s="328"/>
      <c r="P16" s="328"/>
      <c r="Q16" s="328"/>
      <c r="R16" s="328"/>
      <c r="S16" s="328"/>
      <c r="V16" s="8" t="s">
        <v>36</v>
      </c>
    </row>
    <row r="17" spans="1:23" ht="18.75" customHeight="1">
      <c r="C17" s="188" t="s">
        <v>192</v>
      </c>
      <c r="D17" s="188"/>
      <c r="E17" s="188"/>
      <c r="F17" s="188"/>
      <c r="G17" s="188"/>
      <c r="H17" s="188"/>
      <c r="I17" s="188"/>
      <c r="J17" s="188"/>
      <c r="K17" s="188"/>
      <c r="L17" s="188"/>
      <c r="M17" s="188"/>
      <c r="N17" s="188"/>
      <c r="O17" s="188"/>
      <c r="P17" s="188"/>
      <c r="Q17" s="188"/>
      <c r="R17" s="188"/>
      <c r="S17" s="188"/>
      <c r="V17" s="8" t="s">
        <v>37</v>
      </c>
    </row>
    <row r="18" spans="1:23" ht="4.5" customHeight="1">
      <c r="V18" s="8" t="s">
        <v>38</v>
      </c>
    </row>
    <row r="19" spans="1:23" ht="18.75" customHeight="1">
      <c r="B19" s="332" t="s">
        <v>1005</v>
      </c>
      <c r="C19" s="191"/>
      <c r="D19" s="191"/>
      <c r="V19" s="8" t="s">
        <v>39</v>
      </c>
    </row>
    <row r="20" spans="1:23" ht="12.75" customHeight="1">
      <c r="B20" s="125"/>
      <c r="P20" s="307" t="s">
        <v>88</v>
      </c>
      <c r="Q20" s="307"/>
      <c r="R20" s="191"/>
      <c r="S20" s="191"/>
      <c r="V20" s="8" t="s">
        <v>40</v>
      </c>
      <c r="W20" s="162" t="s">
        <v>984</v>
      </c>
    </row>
    <row r="21" spans="1:23" ht="20.25" customHeight="1">
      <c r="B21" s="300" t="s">
        <v>1001</v>
      </c>
      <c r="C21" s="301"/>
      <c r="D21" s="302"/>
      <c r="E21" s="300" t="s">
        <v>1002</v>
      </c>
      <c r="F21" s="301"/>
      <c r="G21" s="301"/>
      <c r="H21" s="301"/>
      <c r="I21" s="301"/>
      <c r="J21" s="302"/>
      <c r="K21" s="331" t="s">
        <v>1003</v>
      </c>
      <c r="L21" s="317"/>
      <c r="M21" s="317"/>
      <c r="N21" s="317"/>
      <c r="O21" s="317"/>
      <c r="P21" s="312" t="s">
        <v>1000</v>
      </c>
      <c r="Q21" s="313"/>
      <c r="R21" s="313"/>
      <c r="S21" s="314"/>
      <c r="V21" s="182"/>
      <c r="W21" s="162" t="s">
        <v>985</v>
      </c>
    </row>
    <row r="22" spans="1:23" ht="16.5" customHeight="1">
      <c r="B22" s="303"/>
      <c r="C22" s="304"/>
      <c r="D22" s="305"/>
      <c r="E22" s="303"/>
      <c r="F22" s="304"/>
      <c r="G22" s="304"/>
      <c r="H22" s="304"/>
      <c r="I22" s="304"/>
      <c r="J22" s="305"/>
      <c r="K22" s="317"/>
      <c r="L22" s="317"/>
      <c r="M22" s="317"/>
      <c r="N22" s="317"/>
      <c r="O22" s="317"/>
      <c r="P22" s="309"/>
      <c r="Q22" s="309"/>
      <c r="R22" s="310"/>
      <c r="S22" s="310"/>
    </row>
    <row r="23" spans="1:23" ht="18.75" customHeight="1">
      <c r="A23" s="1" t="s">
        <v>373</v>
      </c>
      <c r="B23" s="329"/>
      <c r="C23" s="330"/>
      <c r="D23" s="330"/>
      <c r="E23" s="221"/>
      <c r="F23" s="214"/>
      <c r="G23" s="214"/>
      <c r="H23" s="214"/>
      <c r="I23" s="214"/>
      <c r="J23" s="215"/>
      <c r="K23" s="308"/>
      <c r="L23" s="308"/>
      <c r="M23" s="308"/>
      <c r="N23" s="200"/>
      <c r="O23" s="200"/>
      <c r="P23" s="311"/>
      <c r="Q23" s="311"/>
      <c r="R23" s="200"/>
      <c r="S23" s="200"/>
      <c r="W23" s="183" t="s">
        <v>987</v>
      </c>
    </row>
    <row r="24" spans="1:23" ht="18.75" customHeight="1">
      <c r="A24" s="1" t="s">
        <v>374</v>
      </c>
      <c r="B24" s="334"/>
      <c r="C24" s="200"/>
      <c r="D24" s="200"/>
      <c r="E24" s="335"/>
      <c r="F24" s="335"/>
      <c r="G24" s="200"/>
      <c r="H24" s="200"/>
      <c r="I24" s="200"/>
      <c r="J24" s="200"/>
      <c r="K24" s="308"/>
      <c r="L24" s="308"/>
      <c r="M24" s="308"/>
      <c r="N24" s="200"/>
      <c r="O24" s="200"/>
      <c r="P24" s="311"/>
      <c r="Q24" s="311"/>
      <c r="R24" s="200"/>
      <c r="S24" s="200"/>
      <c r="W24" s="183" t="s">
        <v>988</v>
      </c>
    </row>
    <row r="25" spans="1:23" ht="20.25" customHeight="1">
      <c r="A25" s="1" t="s">
        <v>375</v>
      </c>
      <c r="B25" s="334"/>
      <c r="C25" s="200"/>
      <c r="D25" s="200"/>
      <c r="E25" s="335"/>
      <c r="F25" s="335"/>
      <c r="G25" s="200"/>
      <c r="H25" s="200"/>
      <c r="I25" s="200"/>
      <c r="J25" s="200"/>
      <c r="K25" s="308"/>
      <c r="L25" s="308"/>
      <c r="M25" s="308"/>
      <c r="N25" s="200"/>
      <c r="O25" s="200"/>
      <c r="P25" s="311"/>
      <c r="Q25" s="311"/>
      <c r="R25" s="200"/>
      <c r="S25" s="200"/>
      <c r="W25" s="183" t="s">
        <v>989</v>
      </c>
    </row>
    <row r="26" spans="1:23">
      <c r="B26" s="316" t="s">
        <v>89</v>
      </c>
      <c r="C26" s="316"/>
      <c r="D26" s="316"/>
      <c r="E26" s="317"/>
      <c r="F26" s="317"/>
      <c r="G26" s="317"/>
      <c r="H26" s="317"/>
      <c r="I26" s="317"/>
      <c r="J26" s="317"/>
      <c r="K26" s="317"/>
      <c r="L26" s="317"/>
      <c r="M26" s="317"/>
      <c r="N26" s="317"/>
      <c r="O26" s="317"/>
      <c r="P26" s="315">
        <f>SUM(P23:Q25)</f>
        <v>0</v>
      </c>
      <c r="Q26" s="315"/>
      <c r="R26" s="200"/>
      <c r="S26" s="200"/>
      <c r="V26" s="8" t="s">
        <v>41</v>
      </c>
      <c r="W26" s="162" t="s">
        <v>990</v>
      </c>
    </row>
    <row r="27" spans="1:23">
      <c r="B27" s="316" t="s">
        <v>90</v>
      </c>
      <c r="C27" s="316"/>
      <c r="D27" s="316"/>
      <c r="E27" s="316"/>
      <c r="F27" s="316"/>
      <c r="G27" s="316"/>
      <c r="H27" s="317"/>
      <c r="I27" s="317"/>
      <c r="J27" s="317"/>
      <c r="K27" s="317"/>
      <c r="L27" s="317"/>
      <c r="M27" s="317"/>
      <c r="N27" s="317"/>
      <c r="O27" s="317"/>
      <c r="P27" s="315">
        <f>IF(OR('様式３－２'!K17=TRUE,'様式３－２'!K18=TRUE,'様式３－２'!K19=TRUE),IF(ROUNDDOWN(様3・補助対象経費合計*2/3,0)&lt;=1000000,ROUNDDOWN(様3・補助対象経費合計*2/3,0),1000000),IF(ROUNDDOWN(様3・補助対象経費合計*2/3,0)&lt;=500000,ROUNDDOWN(様3・補助対象経費合計*2/3,0),500000))</f>
        <v>0</v>
      </c>
      <c r="Q27" s="315"/>
      <c r="R27" s="200"/>
      <c r="S27" s="200"/>
      <c r="V27" s="8" t="s">
        <v>42</v>
      </c>
      <c r="W27" s="162" t="s">
        <v>991</v>
      </c>
    </row>
    <row r="28" spans="1:23">
      <c r="B28" s="333" t="s">
        <v>239</v>
      </c>
      <c r="C28" s="333"/>
      <c r="D28" s="333"/>
      <c r="E28" s="333"/>
      <c r="F28" s="333"/>
      <c r="G28" s="333"/>
      <c r="H28" s="333"/>
      <c r="I28" s="333"/>
      <c r="V28" s="8" t="s">
        <v>43</v>
      </c>
      <c r="W28" s="162" t="s">
        <v>992</v>
      </c>
    </row>
    <row r="29" spans="1:23">
      <c r="B29" s="333" t="s">
        <v>240</v>
      </c>
      <c r="C29" s="333"/>
      <c r="D29" s="333"/>
      <c r="E29" s="333"/>
      <c r="F29" s="333"/>
      <c r="G29" s="333"/>
      <c r="H29" s="333"/>
      <c r="I29" s="333"/>
      <c r="J29" s="191"/>
      <c r="K29" s="191"/>
      <c r="L29" s="191"/>
      <c r="M29" s="191"/>
      <c r="N29" s="191"/>
      <c r="O29" s="191"/>
      <c r="P29" s="191"/>
      <c r="Q29" s="191"/>
      <c r="R29" s="191"/>
      <c r="S29" s="191"/>
      <c r="V29" s="8" t="s">
        <v>44</v>
      </c>
      <c r="W29" s="162" t="s">
        <v>993</v>
      </c>
    </row>
    <row r="30" spans="1:23">
      <c r="B30" s="333" t="s">
        <v>241</v>
      </c>
      <c r="C30" s="333"/>
      <c r="D30" s="333"/>
      <c r="E30" s="333"/>
      <c r="F30" s="333"/>
      <c r="G30" s="333"/>
      <c r="H30" s="333"/>
      <c r="I30" s="333"/>
      <c r="J30" s="191"/>
      <c r="K30" s="191"/>
      <c r="L30" s="191"/>
      <c r="M30" s="191"/>
      <c r="N30" s="191"/>
      <c r="O30" s="191"/>
      <c r="P30" s="191"/>
      <c r="Q30" s="191"/>
      <c r="R30" s="191"/>
      <c r="S30" s="191"/>
      <c r="V30" s="8" t="s">
        <v>45</v>
      </c>
      <c r="W30" s="162" t="s">
        <v>994</v>
      </c>
    </row>
    <row r="31" spans="1:23" hidden="1">
      <c r="B31" s="188"/>
      <c r="C31" s="188"/>
      <c r="D31" s="188"/>
      <c r="E31" s="188"/>
      <c r="F31" s="188"/>
      <c r="P31" s="188"/>
      <c r="Q31" s="188"/>
      <c r="R31" s="188"/>
      <c r="S31" s="188"/>
      <c r="V31" s="8" t="s">
        <v>46</v>
      </c>
      <c r="W31" s="162" t="s">
        <v>995</v>
      </c>
    </row>
    <row r="32" spans="1:23" hidden="1">
      <c r="V32" s="8" t="s">
        <v>47</v>
      </c>
      <c r="W32" s="162" t="s">
        <v>996</v>
      </c>
    </row>
    <row r="33" spans="22:23" hidden="1">
      <c r="V33" s="8" t="s">
        <v>48</v>
      </c>
      <c r="W33" s="162" t="s">
        <v>997</v>
      </c>
    </row>
    <row r="34" spans="22:23" hidden="1">
      <c r="V34" s="8" t="s">
        <v>49</v>
      </c>
      <c r="W34" s="162" t="s">
        <v>998</v>
      </c>
    </row>
    <row r="35" spans="22:23" hidden="1">
      <c r="V35" s="5" t="s">
        <v>50</v>
      </c>
      <c r="W35" s="162" t="s">
        <v>999</v>
      </c>
    </row>
    <row r="36" spans="22:23" hidden="1">
      <c r="V36" s="4" t="s">
        <v>51</v>
      </c>
    </row>
    <row r="37" spans="22:23" hidden="1">
      <c r="V37" s="8" t="s">
        <v>52</v>
      </c>
    </row>
    <row r="38" spans="22:23" hidden="1">
      <c r="V38" s="8" t="s">
        <v>53</v>
      </c>
    </row>
    <row r="39" spans="22:23" hidden="1">
      <c r="V39" s="8" t="s">
        <v>54</v>
      </c>
    </row>
    <row r="40" spans="22:23" hidden="1">
      <c r="V40" s="8" t="s">
        <v>55</v>
      </c>
    </row>
    <row r="41" spans="22:23" hidden="1">
      <c r="V41" s="5" t="s">
        <v>56</v>
      </c>
    </row>
    <row r="42" spans="22:23" hidden="1">
      <c r="V42" s="4" t="s">
        <v>57</v>
      </c>
    </row>
    <row r="43" spans="22:23" hidden="1">
      <c r="V43" s="8" t="s">
        <v>58</v>
      </c>
    </row>
    <row r="44" spans="22:23" hidden="1">
      <c r="V44" s="5" t="s">
        <v>59</v>
      </c>
    </row>
    <row r="45" spans="22:23" hidden="1">
      <c r="V45" s="4" t="s">
        <v>60</v>
      </c>
    </row>
    <row r="46" spans="22:23" hidden="1">
      <c r="V46" s="8" t="s">
        <v>61</v>
      </c>
    </row>
    <row r="47" spans="22:23" hidden="1">
      <c r="V47" s="8" t="s">
        <v>62</v>
      </c>
    </row>
    <row r="48" spans="22:23" hidden="1">
      <c r="V48" s="5" t="s">
        <v>63</v>
      </c>
    </row>
    <row r="49" spans="22:22" hidden="1">
      <c r="V49" s="8" t="s">
        <v>64</v>
      </c>
    </row>
    <row r="50" spans="22:22" hidden="1">
      <c r="V50" s="8" t="s">
        <v>65</v>
      </c>
    </row>
    <row r="51" spans="22:22" hidden="1">
      <c r="V51" s="8" t="s">
        <v>66</v>
      </c>
    </row>
    <row r="52" spans="22:22" hidden="1">
      <c r="V52" s="18" t="s">
        <v>67</v>
      </c>
    </row>
    <row r="53" spans="22:22" hidden="1">
      <c r="V53" s="8" t="s">
        <v>68</v>
      </c>
    </row>
    <row r="54" spans="22:22" hidden="1">
      <c r="V54" s="5" t="s">
        <v>69</v>
      </c>
    </row>
    <row r="55" spans="22:22" hidden="1">
      <c r="V55" s="8" t="s">
        <v>70</v>
      </c>
    </row>
    <row r="56" spans="22:22" hidden="1">
      <c r="V56" s="17" t="s">
        <v>71</v>
      </c>
    </row>
    <row r="57" spans="22:22" hidden="1">
      <c r="V57" s="4" t="s">
        <v>72</v>
      </c>
    </row>
    <row r="58" spans="22:22" hidden="1">
      <c r="V58" s="8" t="s">
        <v>73</v>
      </c>
    </row>
    <row r="59" spans="22:22" hidden="1">
      <c r="V59" s="19" t="s">
        <v>74</v>
      </c>
    </row>
    <row r="60" spans="22:22" hidden="1">
      <c r="V60" s="8" t="s">
        <v>75</v>
      </c>
    </row>
    <row r="61" spans="22:22" hidden="1">
      <c r="V61" s="8" t="s">
        <v>76</v>
      </c>
    </row>
    <row r="62" spans="22:22" hidden="1">
      <c r="V62" s="4" t="s">
        <v>77</v>
      </c>
    </row>
    <row r="63" spans="22:22" hidden="1">
      <c r="V63" s="8" t="s">
        <v>78</v>
      </c>
    </row>
    <row r="64" spans="22:22" hidden="1">
      <c r="V64" s="8" t="s">
        <v>79</v>
      </c>
    </row>
    <row r="65" spans="22:22" hidden="1">
      <c r="V65" s="8" t="s">
        <v>80</v>
      </c>
    </row>
    <row r="66" spans="22:22" hidden="1">
      <c r="V66" s="8" t="s">
        <v>81</v>
      </c>
    </row>
    <row r="67" spans="22:22" hidden="1">
      <c r="V67" s="8" t="s">
        <v>82</v>
      </c>
    </row>
    <row r="68" spans="22:22" hidden="1">
      <c r="V68" s="8" t="s">
        <v>83</v>
      </c>
    </row>
    <row r="69" spans="22:22" hidden="1">
      <c r="V69" s="8" t="s">
        <v>84</v>
      </c>
    </row>
    <row r="70" spans="22:22" hidden="1">
      <c r="V70" s="5" t="s">
        <v>85</v>
      </c>
    </row>
    <row r="71" spans="22:22" hidden="1">
      <c r="V71" s="5" t="s">
        <v>86</v>
      </c>
    </row>
    <row r="72" spans="22:22" hidden="1"/>
    <row r="73" spans="22:22" hidden="1"/>
    <row r="74" spans="22:22" hidden="1"/>
    <row r="75" spans="22:22" hidden="1"/>
    <row r="76" spans="22:22" hidden="1"/>
    <row r="77" spans="22:22" hidden="1"/>
    <row r="78" spans="22:22" hidden="1"/>
    <row r="79" spans="22:22" hidden="1"/>
    <row r="80" spans="22:22"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sheetData>
  <sheetProtection sheet="1" objects="1" scenarios="1" formatCells="0" formatRows="0" selectLockedCells="1"/>
  <mergeCells count="45">
    <mergeCell ref="P31:S31"/>
    <mergeCell ref="K25:O25"/>
    <mergeCell ref="P24:S24"/>
    <mergeCell ref="P25:S25"/>
    <mergeCell ref="B29:S29"/>
    <mergeCell ref="B24:D24"/>
    <mergeCell ref="B25:D25"/>
    <mergeCell ref="E24:J24"/>
    <mergeCell ref="E25:J25"/>
    <mergeCell ref="K24:O24"/>
    <mergeCell ref="B30:S30"/>
    <mergeCell ref="B31:F31"/>
    <mergeCell ref="B28:I28"/>
    <mergeCell ref="B26:O26"/>
    <mergeCell ref="P26:S26"/>
    <mergeCell ref="P27:S27"/>
    <mergeCell ref="B27:O27"/>
    <mergeCell ref="C6:S6"/>
    <mergeCell ref="C7:S7"/>
    <mergeCell ref="C13:S13"/>
    <mergeCell ref="C8:S8"/>
    <mergeCell ref="C9:S9"/>
    <mergeCell ref="C10:S10"/>
    <mergeCell ref="C11:S11"/>
    <mergeCell ref="C12:S12"/>
    <mergeCell ref="C17:S17"/>
    <mergeCell ref="C14:S14"/>
    <mergeCell ref="C15:S15"/>
    <mergeCell ref="C16:S16"/>
    <mergeCell ref="B23:D23"/>
    <mergeCell ref="E23:J23"/>
    <mergeCell ref="K23:O23"/>
    <mergeCell ref="P22:S22"/>
    <mergeCell ref="P23:S23"/>
    <mergeCell ref="P21:S21"/>
    <mergeCell ref="K21:O22"/>
    <mergeCell ref="B21:D22"/>
    <mergeCell ref="E21:J22"/>
    <mergeCell ref="Q1:S1"/>
    <mergeCell ref="B2:S2"/>
    <mergeCell ref="L3:N3"/>
    <mergeCell ref="O3:S3"/>
    <mergeCell ref="L4:S4"/>
    <mergeCell ref="P20:S20"/>
    <mergeCell ref="B19:D19"/>
  </mergeCells>
  <phoneticPr fontId="13"/>
  <dataValidations count="2">
    <dataValidation type="list" allowBlank="1" showInputMessage="1" showErrorMessage="1" sqref="B23:D25">
      <formula1>$W$23:$W$35</formula1>
    </dataValidation>
    <dataValidation type="list" allowBlank="1" showInputMessage="1" showErrorMessage="1" sqref="P22:S22">
      <formula1>$W$20:$W$21</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topLeftCell="A11" zoomScaleNormal="100" workbookViewId="0">
      <selection activeCell="C26" sqref="C26"/>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0" style="1" hidden="1" customWidth="1"/>
    <col min="11" max="12" width="9" style="1" hidden="1" customWidth="1"/>
    <col min="13" max="46" width="0" style="1" hidden="1" customWidth="1"/>
    <col min="47" max="16384" width="9" style="1"/>
  </cols>
  <sheetData>
    <row r="1" spans="1:12" ht="21.75" customHeight="1">
      <c r="B1" s="43"/>
    </row>
    <row r="2" spans="1:12" ht="18" customHeight="1">
      <c r="B2" s="333" t="s">
        <v>846</v>
      </c>
      <c r="C2" s="333"/>
      <c r="D2" s="333"/>
      <c r="E2" s="333"/>
      <c r="F2" s="333"/>
      <c r="G2" s="333"/>
      <c r="H2" s="333"/>
      <c r="I2" s="333"/>
    </row>
    <row r="3" spans="1:12" ht="18" customHeight="1">
      <c r="B3" s="333" t="s">
        <v>847</v>
      </c>
      <c r="C3" s="333"/>
      <c r="D3" s="333"/>
      <c r="E3" s="333"/>
      <c r="F3" s="333"/>
      <c r="G3" s="333"/>
      <c r="H3" s="333"/>
      <c r="I3" s="333"/>
    </row>
    <row r="4" spans="1:12" ht="18" customHeight="1">
      <c r="B4" s="333" t="s">
        <v>848</v>
      </c>
      <c r="C4" s="333"/>
      <c r="D4" s="333"/>
      <c r="E4" s="333"/>
      <c r="F4" s="333"/>
      <c r="G4" s="333"/>
      <c r="H4" s="333"/>
      <c r="I4" s="333"/>
    </row>
    <row r="5" spans="1:12" ht="18" customHeight="1">
      <c r="B5" s="333" t="s">
        <v>849</v>
      </c>
      <c r="C5" s="333"/>
      <c r="D5" s="333"/>
      <c r="E5" s="333"/>
      <c r="F5" s="333"/>
      <c r="G5" s="333"/>
      <c r="H5" s="333"/>
      <c r="I5" s="333"/>
    </row>
    <row r="6" spans="1:12" ht="18" customHeight="1">
      <c r="B6" s="333" t="s">
        <v>850</v>
      </c>
      <c r="C6" s="333"/>
      <c r="D6" s="333"/>
      <c r="E6" s="333"/>
      <c r="F6" s="333"/>
      <c r="G6" s="333"/>
      <c r="H6" s="333"/>
      <c r="I6" s="333"/>
    </row>
    <row r="7" spans="1:12" ht="18" customHeight="1">
      <c r="B7" s="333" t="s">
        <v>851</v>
      </c>
      <c r="C7" s="333"/>
      <c r="D7" s="333"/>
      <c r="E7" s="333"/>
      <c r="F7" s="333"/>
      <c r="G7" s="333"/>
      <c r="H7" s="333"/>
      <c r="I7" s="333"/>
    </row>
    <row r="8" spans="1:12" ht="18" customHeight="1">
      <c r="B8" s="333" t="s">
        <v>852</v>
      </c>
      <c r="C8" s="333"/>
      <c r="D8" s="333"/>
      <c r="E8" s="333"/>
      <c r="F8" s="333"/>
      <c r="G8" s="333"/>
      <c r="H8" s="333"/>
      <c r="I8" s="333"/>
    </row>
    <row r="9" spans="1:12" ht="18" customHeight="1">
      <c r="B9" s="333" t="s">
        <v>853</v>
      </c>
      <c r="C9" s="333"/>
      <c r="D9" s="333"/>
      <c r="E9" s="333"/>
      <c r="F9" s="333"/>
      <c r="G9" s="333"/>
      <c r="H9" s="333"/>
      <c r="I9" s="333"/>
    </row>
    <row r="10" spans="1:12" ht="18" customHeight="1">
      <c r="B10" s="333" t="s">
        <v>854</v>
      </c>
      <c r="C10" s="333"/>
      <c r="D10" s="333"/>
      <c r="E10" s="333"/>
      <c r="F10" s="333"/>
      <c r="G10" s="333"/>
      <c r="H10" s="333"/>
      <c r="I10" s="333"/>
    </row>
    <row r="11" spans="1:12" ht="18" customHeight="1">
      <c r="B11" s="132"/>
      <c r="C11" s="132"/>
      <c r="D11" s="132"/>
      <c r="E11" s="132"/>
      <c r="F11" s="132"/>
      <c r="G11" s="132"/>
      <c r="H11" s="132"/>
      <c r="I11" s="132"/>
    </row>
    <row r="12" spans="1:12" ht="18" customHeight="1">
      <c r="B12" s="333" t="s">
        <v>855</v>
      </c>
      <c r="C12" s="333"/>
      <c r="D12" s="333"/>
      <c r="E12" s="333"/>
      <c r="F12" s="333"/>
      <c r="G12" s="333"/>
      <c r="H12" s="333"/>
      <c r="I12" s="333"/>
    </row>
    <row r="13" spans="1:12" ht="18" customHeight="1">
      <c r="B13" s="333" t="s">
        <v>856</v>
      </c>
      <c r="C13" s="333"/>
      <c r="D13" s="333"/>
      <c r="E13" s="333"/>
      <c r="F13" s="333"/>
      <c r="G13" s="333"/>
      <c r="H13" s="333"/>
      <c r="I13" s="333"/>
    </row>
    <row r="14" spans="1:12" ht="18" customHeight="1">
      <c r="B14" s="333"/>
      <c r="C14" s="333"/>
      <c r="D14" s="333"/>
      <c r="E14" s="333"/>
      <c r="F14" s="333"/>
      <c r="G14" s="333"/>
      <c r="H14" s="333"/>
      <c r="I14" s="333"/>
    </row>
    <row r="15" spans="1:12" ht="18" customHeight="1">
      <c r="A15" s="37" t="s">
        <v>373</v>
      </c>
      <c r="B15" s="355" t="s">
        <v>242</v>
      </c>
      <c r="C15" s="355"/>
      <c r="D15" s="355"/>
      <c r="E15" s="355"/>
      <c r="F15" s="355"/>
      <c r="G15" s="355"/>
      <c r="H15" s="355"/>
      <c r="I15" s="355"/>
      <c r="K15" s="162"/>
      <c r="L15" s="162"/>
    </row>
    <row r="16" spans="1:12" ht="18" customHeight="1">
      <c r="B16" s="333" t="s">
        <v>243</v>
      </c>
      <c r="C16" s="333"/>
      <c r="D16" s="333"/>
      <c r="E16" s="333"/>
      <c r="F16" s="333"/>
      <c r="G16" s="333"/>
      <c r="H16" s="333"/>
      <c r="I16" s="333"/>
      <c r="K16" s="170" t="s">
        <v>389</v>
      </c>
      <c r="L16" s="162"/>
    </row>
    <row r="17" spans="1:12" ht="18" customHeight="1">
      <c r="B17" s="333" t="s">
        <v>244</v>
      </c>
      <c r="C17" s="333"/>
      <c r="D17" s="333"/>
      <c r="E17" s="333"/>
      <c r="F17" s="333"/>
      <c r="G17" s="333"/>
      <c r="H17" s="333"/>
      <c r="I17" s="333"/>
      <c r="K17" s="170" t="b">
        <v>0</v>
      </c>
      <c r="L17" s="162"/>
    </row>
    <row r="18" spans="1:12" ht="18" customHeight="1">
      <c r="A18" s="37" t="s">
        <v>374</v>
      </c>
      <c r="B18" s="355" t="s">
        <v>245</v>
      </c>
      <c r="C18" s="355"/>
      <c r="D18" s="355"/>
      <c r="E18" s="355"/>
      <c r="F18" s="355"/>
      <c r="G18" s="355"/>
      <c r="H18" s="355"/>
      <c r="I18" s="355"/>
      <c r="K18" s="170" t="b">
        <v>0</v>
      </c>
      <c r="L18" s="162"/>
    </row>
    <row r="19" spans="1:12" ht="18" customHeight="1">
      <c r="B19" s="333" t="s">
        <v>246</v>
      </c>
      <c r="C19" s="333"/>
      <c r="D19" s="333"/>
      <c r="E19" s="333"/>
      <c r="F19" s="333"/>
      <c r="G19" s="333"/>
      <c r="H19" s="333"/>
      <c r="I19" s="333"/>
      <c r="K19" s="170" t="b">
        <v>0</v>
      </c>
      <c r="L19" s="162"/>
    </row>
    <row r="20" spans="1:12" ht="18" customHeight="1">
      <c r="A20" s="37" t="s">
        <v>375</v>
      </c>
      <c r="B20" s="355" t="s">
        <v>247</v>
      </c>
      <c r="C20" s="355"/>
      <c r="D20" s="355"/>
      <c r="E20" s="355"/>
      <c r="F20" s="355"/>
      <c r="G20" s="355"/>
      <c r="H20" s="355"/>
      <c r="I20" s="355"/>
      <c r="K20" s="162"/>
      <c r="L20" s="162"/>
    </row>
    <row r="21" spans="1:12" ht="18" customHeight="1">
      <c r="B21" s="333" t="s">
        <v>248</v>
      </c>
      <c r="C21" s="333"/>
      <c r="D21" s="333"/>
      <c r="E21" s="333"/>
      <c r="F21" s="333"/>
      <c r="G21" s="333"/>
      <c r="H21" s="333"/>
      <c r="I21" s="333"/>
      <c r="K21" s="162"/>
      <c r="L21" s="162"/>
    </row>
    <row r="22" spans="1:12" ht="18" customHeight="1">
      <c r="B22" s="333"/>
      <c r="C22" s="333"/>
      <c r="D22" s="333"/>
      <c r="E22" s="333"/>
      <c r="F22" s="132"/>
      <c r="G22" s="132"/>
      <c r="H22" s="132"/>
      <c r="I22" s="132"/>
    </row>
    <row r="23" spans="1:12" ht="21.75" customHeight="1">
      <c r="B23" s="188" t="s">
        <v>91</v>
      </c>
      <c r="C23" s="188"/>
    </row>
    <row r="24" spans="1:12" ht="21.75" customHeight="1">
      <c r="B24" s="354" t="s">
        <v>130</v>
      </c>
      <c r="C24" s="354"/>
      <c r="D24" s="354"/>
      <c r="F24" s="1" t="s">
        <v>131</v>
      </c>
    </row>
    <row r="25" spans="1:12" ht="30" customHeight="1">
      <c r="B25" s="148" t="s">
        <v>92</v>
      </c>
      <c r="C25" s="52" t="s">
        <v>93</v>
      </c>
      <c r="D25" s="52" t="s">
        <v>94</v>
      </c>
      <c r="E25" s="141"/>
      <c r="F25" s="52" t="s">
        <v>92</v>
      </c>
      <c r="G25" s="345" t="s">
        <v>93</v>
      </c>
      <c r="H25" s="346"/>
      <c r="I25" s="52" t="s">
        <v>94</v>
      </c>
    </row>
    <row r="26" spans="1:12" ht="21.75" customHeight="1">
      <c r="B26" s="148" t="s">
        <v>974</v>
      </c>
      <c r="C26" s="176"/>
      <c r="D26" s="53"/>
      <c r="E26" s="141"/>
      <c r="F26" s="52" t="s">
        <v>974</v>
      </c>
      <c r="G26" s="339"/>
      <c r="H26" s="340"/>
      <c r="I26" s="53"/>
    </row>
    <row r="27" spans="1:12" ht="21.75" customHeight="1">
      <c r="B27" s="177" t="s">
        <v>975</v>
      </c>
      <c r="C27" s="351"/>
      <c r="D27" s="344"/>
      <c r="E27" s="141"/>
      <c r="F27" s="353" t="s">
        <v>977</v>
      </c>
      <c r="G27" s="347"/>
      <c r="H27" s="348"/>
      <c r="I27" s="337"/>
    </row>
    <row r="28" spans="1:12" ht="21.75" customHeight="1">
      <c r="B28" s="178" t="s">
        <v>976</v>
      </c>
      <c r="C28" s="352"/>
      <c r="D28" s="344"/>
      <c r="E28" s="141"/>
      <c r="F28" s="353"/>
      <c r="G28" s="349"/>
      <c r="H28" s="350"/>
      <c r="I28" s="338"/>
    </row>
    <row r="29" spans="1:12" ht="43.5" customHeight="1">
      <c r="B29" s="148" t="s">
        <v>977</v>
      </c>
      <c r="C29" s="176"/>
      <c r="D29" s="122"/>
      <c r="E29" s="141"/>
      <c r="F29" s="52" t="s">
        <v>978</v>
      </c>
      <c r="G29" s="339"/>
      <c r="H29" s="340"/>
      <c r="I29" s="122"/>
    </row>
    <row r="30" spans="1:12" ht="21.75" customHeight="1">
      <c r="B30" s="148" t="s">
        <v>978</v>
      </c>
      <c r="C30" s="176"/>
      <c r="D30" s="122"/>
      <c r="E30" s="141"/>
      <c r="F30" s="52" t="s">
        <v>979</v>
      </c>
      <c r="G30" s="341">
        <f>SUM(G26:H29)</f>
        <v>0</v>
      </c>
      <c r="H30" s="340"/>
      <c r="I30" s="53"/>
    </row>
    <row r="31" spans="1:12" ht="21.75" customHeight="1">
      <c r="B31" s="177" t="s">
        <v>979</v>
      </c>
      <c r="C31" s="342">
        <f>SUM(C26:C30)</f>
        <v>0</v>
      </c>
      <c r="D31" s="344"/>
      <c r="E31" s="141"/>
      <c r="F31" s="141"/>
      <c r="G31" s="54"/>
      <c r="H31" s="54"/>
      <c r="I31" s="54"/>
    </row>
    <row r="32" spans="1:12" ht="21.75" customHeight="1">
      <c r="B32" s="178" t="s">
        <v>980</v>
      </c>
      <c r="C32" s="343"/>
      <c r="D32" s="344"/>
      <c r="E32" s="141"/>
      <c r="F32" s="141"/>
      <c r="G32" s="54"/>
      <c r="H32" s="55"/>
      <c r="I32" s="55"/>
    </row>
    <row r="33" spans="2:9" ht="18" customHeight="1">
      <c r="B33" s="188" t="s">
        <v>95</v>
      </c>
      <c r="C33" s="188"/>
      <c r="D33" s="188"/>
      <c r="E33" s="188"/>
      <c r="F33" s="188"/>
      <c r="G33" s="188"/>
      <c r="H33" s="188"/>
      <c r="I33" s="188"/>
    </row>
    <row r="34" spans="2:9" ht="18" customHeight="1">
      <c r="B34" s="188" t="s">
        <v>96</v>
      </c>
      <c r="C34" s="188"/>
      <c r="D34" s="188"/>
      <c r="E34" s="188"/>
      <c r="F34" s="188"/>
      <c r="G34" s="188"/>
      <c r="H34" s="188"/>
      <c r="I34" s="188"/>
    </row>
    <row r="35" spans="2:9" ht="18" customHeight="1">
      <c r="B35" s="188" t="s">
        <v>97</v>
      </c>
      <c r="C35" s="188"/>
      <c r="D35" s="188"/>
      <c r="E35" s="188"/>
      <c r="F35" s="188"/>
      <c r="G35" s="188"/>
      <c r="H35" s="188"/>
      <c r="I35" s="188"/>
    </row>
    <row r="36" spans="2:9" ht="18" customHeight="1">
      <c r="B36" s="15" t="s">
        <v>98</v>
      </c>
      <c r="C36" s="15"/>
      <c r="D36" s="15"/>
      <c r="E36" s="15"/>
      <c r="F36" s="15"/>
      <c r="G36" s="15"/>
      <c r="H36" s="15"/>
      <c r="I36" s="15"/>
    </row>
    <row r="37" spans="2:9" ht="18" customHeight="1">
      <c r="B37" s="336" t="s">
        <v>857</v>
      </c>
      <c r="C37" s="336"/>
      <c r="D37" s="336"/>
      <c r="E37" s="336"/>
      <c r="F37" s="336"/>
      <c r="G37" s="336"/>
      <c r="H37" s="336"/>
      <c r="I37" s="336"/>
    </row>
    <row r="38" spans="2:9" ht="18" customHeight="1">
      <c r="B38" s="336" t="s">
        <v>858</v>
      </c>
      <c r="C38" s="336"/>
      <c r="D38" s="336"/>
      <c r="E38" s="336"/>
      <c r="F38" s="336"/>
      <c r="G38" s="336"/>
      <c r="H38" s="336"/>
      <c r="I38" s="336"/>
    </row>
    <row r="39" spans="2:9">
      <c r="B39" s="149"/>
      <c r="C39" s="145"/>
      <c r="D39" s="145"/>
      <c r="E39" s="145"/>
      <c r="F39" s="145"/>
      <c r="G39" s="145"/>
      <c r="H39" s="145"/>
      <c r="I39" s="145"/>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Normal="100" workbookViewId="0">
      <selection activeCell="B4" sqref="B4"/>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1" width="9" style="1"/>
    <col min="12" max="12" width="0" style="1" hidden="1" customWidth="1"/>
    <col min="13" max="13" width="19.375" style="1" hidden="1" customWidth="1"/>
    <col min="14" max="14" width="0" style="1" hidden="1" customWidth="1"/>
    <col min="15" max="16384" width="9" style="1"/>
  </cols>
  <sheetData>
    <row r="1" spans="1:13" ht="21.75" customHeight="1">
      <c r="B1" s="43" t="s">
        <v>87</v>
      </c>
    </row>
    <row r="2" spans="1:13" ht="21.75" customHeight="1">
      <c r="B2" s="84"/>
      <c r="H2" s="361" t="s">
        <v>88</v>
      </c>
      <c r="I2" s="361"/>
    </row>
    <row r="3" spans="1:13" ht="30" customHeight="1">
      <c r="B3" s="34" t="s">
        <v>238</v>
      </c>
      <c r="C3" s="362" t="s">
        <v>237</v>
      </c>
      <c r="D3" s="363"/>
      <c r="E3" s="331" t="s">
        <v>236</v>
      </c>
      <c r="F3" s="331"/>
      <c r="G3" s="331"/>
      <c r="H3" s="364" t="s">
        <v>986</v>
      </c>
      <c r="I3" s="300"/>
      <c r="J3" s="187" t="s">
        <v>984</v>
      </c>
    </row>
    <row r="4" spans="1:13" ht="21.75" customHeight="1">
      <c r="A4" s="1" t="s">
        <v>376</v>
      </c>
      <c r="B4" s="186"/>
      <c r="C4" s="358"/>
      <c r="D4" s="359"/>
      <c r="E4" s="308"/>
      <c r="F4" s="308"/>
      <c r="G4" s="308"/>
      <c r="H4" s="297"/>
      <c r="I4" s="298"/>
      <c r="J4" s="368"/>
      <c r="L4" s="1" t="s">
        <v>984</v>
      </c>
      <c r="M4" s="181" t="s">
        <v>987</v>
      </c>
    </row>
    <row r="5" spans="1:13" ht="21.75" customHeight="1">
      <c r="A5" s="1" t="s">
        <v>377</v>
      </c>
      <c r="B5" s="186"/>
      <c r="C5" s="358"/>
      <c r="D5" s="359"/>
      <c r="E5" s="308"/>
      <c r="F5" s="308"/>
      <c r="G5" s="308"/>
      <c r="H5" s="297"/>
      <c r="I5" s="298"/>
      <c r="J5" s="368"/>
      <c r="L5" s="1" t="s">
        <v>985</v>
      </c>
      <c r="M5" s="181" t="s">
        <v>988</v>
      </c>
    </row>
    <row r="6" spans="1:13" ht="21.75" customHeight="1">
      <c r="A6" s="1" t="s">
        <v>378</v>
      </c>
      <c r="B6" s="186"/>
      <c r="C6" s="358"/>
      <c r="D6" s="359"/>
      <c r="E6" s="308"/>
      <c r="F6" s="308"/>
      <c r="G6" s="308"/>
      <c r="H6" s="297"/>
      <c r="I6" s="298"/>
      <c r="J6" s="368"/>
      <c r="M6" s="181" t="s">
        <v>989</v>
      </c>
    </row>
    <row r="7" spans="1:13" ht="21.75" customHeight="1">
      <c r="A7" s="1" t="s">
        <v>379</v>
      </c>
      <c r="B7" s="186"/>
      <c r="C7" s="358"/>
      <c r="D7" s="359"/>
      <c r="E7" s="308"/>
      <c r="F7" s="308"/>
      <c r="G7" s="308"/>
      <c r="H7" s="297"/>
      <c r="I7" s="298"/>
      <c r="J7" s="368"/>
      <c r="M7" s="1" t="s">
        <v>990</v>
      </c>
    </row>
    <row r="8" spans="1:13" ht="21.75" customHeight="1">
      <c r="A8" s="1" t="s">
        <v>380</v>
      </c>
      <c r="B8" s="186"/>
      <c r="C8" s="358"/>
      <c r="D8" s="359"/>
      <c r="E8" s="308"/>
      <c r="F8" s="308"/>
      <c r="G8" s="308"/>
      <c r="H8" s="297"/>
      <c r="I8" s="298"/>
      <c r="J8" s="368"/>
      <c r="M8" s="1" t="s">
        <v>991</v>
      </c>
    </row>
    <row r="9" spans="1:13" ht="21.75" customHeight="1">
      <c r="A9" s="1" t="s">
        <v>381</v>
      </c>
      <c r="B9" s="186"/>
      <c r="C9" s="358"/>
      <c r="D9" s="359"/>
      <c r="E9" s="308"/>
      <c r="F9" s="308"/>
      <c r="G9" s="308"/>
      <c r="H9" s="297"/>
      <c r="I9" s="298"/>
      <c r="J9" s="368"/>
      <c r="M9" s="1" t="s">
        <v>992</v>
      </c>
    </row>
    <row r="10" spans="1:13" ht="21.75" customHeight="1">
      <c r="A10" s="1" t="s">
        <v>382</v>
      </c>
      <c r="B10" s="186"/>
      <c r="C10" s="358"/>
      <c r="D10" s="359"/>
      <c r="E10" s="308"/>
      <c r="F10" s="308"/>
      <c r="G10" s="308"/>
      <c r="H10" s="297"/>
      <c r="I10" s="298"/>
      <c r="J10" s="368"/>
      <c r="M10" s="1" t="s">
        <v>993</v>
      </c>
    </row>
    <row r="11" spans="1:13" ht="21.75" customHeight="1">
      <c r="A11" s="1" t="s">
        <v>383</v>
      </c>
      <c r="B11" s="186"/>
      <c r="C11" s="358"/>
      <c r="D11" s="359"/>
      <c r="E11" s="308"/>
      <c r="F11" s="308"/>
      <c r="G11" s="308"/>
      <c r="H11" s="297"/>
      <c r="I11" s="298"/>
      <c r="J11" s="368"/>
      <c r="M11" s="1" t="s">
        <v>994</v>
      </c>
    </row>
    <row r="12" spans="1:13" ht="21.75" customHeight="1">
      <c r="A12" s="1" t="s">
        <v>384</v>
      </c>
      <c r="B12" s="186"/>
      <c r="C12" s="358"/>
      <c r="D12" s="359"/>
      <c r="E12" s="308"/>
      <c r="F12" s="308"/>
      <c r="G12" s="308"/>
      <c r="H12" s="297"/>
      <c r="I12" s="298"/>
      <c r="J12" s="368"/>
      <c r="M12" s="1" t="s">
        <v>995</v>
      </c>
    </row>
    <row r="13" spans="1:13" ht="21.75" customHeight="1">
      <c r="A13" s="1" t="s">
        <v>385</v>
      </c>
      <c r="B13" s="186"/>
      <c r="C13" s="358"/>
      <c r="D13" s="359"/>
      <c r="E13" s="308"/>
      <c r="F13" s="308"/>
      <c r="G13" s="308"/>
      <c r="H13" s="297"/>
      <c r="I13" s="298"/>
      <c r="J13" s="368"/>
      <c r="M13" s="1" t="s">
        <v>996</v>
      </c>
    </row>
    <row r="14" spans="1:13" ht="21.75" customHeight="1">
      <c r="A14" s="1" t="s">
        <v>386</v>
      </c>
      <c r="B14" s="186"/>
      <c r="C14" s="358"/>
      <c r="D14" s="359"/>
      <c r="E14" s="308"/>
      <c r="F14" s="308"/>
      <c r="G14" s="308"/>
      <c r="H14" s="297"/>
      <c r="I14" s="298"/>
      <c r="J14" s="368"/>
      <c r="M14" s="1" t="s">
        <v>997</v>
      </c>
    </row>
    <row r="15" spans="1:13" ht="21.75" customHeight="1">
      <c r="A15" s="1" t="s">
        <v>387</v>
      </c>
      <c r="B15" s="186"/>
      <c r="C15" s="358"/>
      <c r="D15" s="359"/>
      <c r="E15" s="308"/>
      <c r="F15" s="308"/>
      <c r="G15" s="308"/>
      <c r="H15" s="297"/>
      <c r="I15" s="298"/>
      <c r="J15" s="368"/>
      <c r="M15" s="1" t="s">
        <v>998</v>
      </c>
    </row>
    <row r="16" spans="1:13" ht="21.75" customHeight="1">
      <c r="A16" s="1" t="s">
        <v>388</v>
      </c>
      <c r="B16" s="186"/>
      <c r="C16" s="358"/>
      <c r="D16" s="359"/>
      <c r="E16" s="308"/>
      <c r="F16" s="308"/>
      <c r="G16" s="308"/>
      <c r="H16" s="297"/>
      <c r="I16" s="298"/>
      <c r="J16" s="368"/>
      <c r="M16" s="1" t="s">
        <v>999</v>
      </c>
    </row>
    <row r="17" spans="2:10" ht="21.75" customHeight="1">
      <c r="B17" s="316" t="s">
        <v>89</v>
      </c>
      <c r="C17" s="316"/>
      <c r="D17" s="360"/>
      <c r="E17" s="356"/>
      <c r="F17" s="357"/>
      <c r="G17" s="357"/>
      <c r="H17" s="365">
        <f>SUM(H4:I16)</f>
        <v>0</v>
      </c>
      <c r="I17" s="366"/>
      <c r="J17" s="367"/>
    </row>
    <row r="18" spans="2:10" ht="21.75" customHeight="1">
      <c r="B18" s="316" t="s">
        <v>90</v>
      </c>
      <c r="C18" s="316"/>
      <c r="D18" s="316"/>
      <c r="E18" s="316"/>
      <c r="F18" s="316"/>
      <c r="G18" s="316"/>
      <c r="H18" s="365">
        <f>IF(OR('様式３－２'!K17=TRUE,'様式３－２'!K18=TRUE,'様式３－２'!K19=TRUE),IF(ROUNDDOWN(様3_2_2・補助対象経費合計*2/3,0)&lt;=1000000,ROUNDDOWN(様3_2_2・補助対象経費合計*2/3,0),1000000),IF(ROUNDDOWN(様3_2_2・補助対象経費合計*2/3,0)&lt;=500000,ROUNDDOWN(様3_2_2・補助対象経費合計*2/3,0),500000))</f>
        <v>0</v>
      </c>
      <c r="I18" s="366"/>
      <c r="J18" s="367"/>
    </row>
    <row r="22" spans="2:10">
      <c r="B22" s="188"/>
      <c r="C22" s="188"/>
      <c r="D22" s="188"/>
      <c r="E22" s="188"/>
    </row>
    <row r="30" spans="2:10">
      <c r="B30" s="188"/>
      <c r="C30" s="188"/>
      <c r="D30" s="188"/>
      <c r="E30" s="188"/>
      <c r="F30" s="188"/>
    </row>
  </sheetData>
  <sheetProtection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H2:I2"/>
    <mergeCell ref="C3:D3"/>
    <mergeCell ref="E3:G3"/>
    <mergeCell ref="H3:I3"/>
    <mergeCell ref="C4:D4"/>
    <mergeCell ref="E4:G4"/>
    <mergeCell ref="C8:D8"/>
    <mergeCell ref="C9:D9"/>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 ref="E15:G15"/>
    <mergeCell ref="E10:G10"/>
    <mergeCell ref="C6:D6"/>
    <mergeCell ref="C7:D7"/>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tosatiku-5</cp:lastModifiedBy>
  <cp:lastPrinted>2015-03-02T07:24:47Z</cp:lastPrinted>
  <dcterms:created xsi:type="dcterms:W3CDTF">2014-03-27T09:11:56Z</dcterms:created>
  <dcterms:modified xsi:type="dcterms:W3CDTF">2015-03-03T00:19:35Z</dcterms:modified>
</cp:coreProperties>
</file>